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19   MD\VO\VO 2022\30. Obec Žalobin\30. Obec Žalobin\Web\"/>
    </mc:Choice>
  </mc:AlternateContent>
  <bookViews>
    <workbookView xWindow="0" yWindow="0" windowWidth="24000" windowHeight="9735" activeTab="2"/>
  </bookViews>
  <sheets>
    <sheet name="Rekapitulácia stavby" sheetId="1" r:id="rId1"/>
    <sheet name="01 - Miestna komunikácia ..." sheetId="2" r:id="rId2"/>
    <sheet name="02 - Cesta k ihrisku " sheetId="3" r:id="rId3"/>
    <sheet name="03 - Miestna komunikácia ..." sheetId="4" r:id="rId4"/>
  </sheets>
  <definedNames>
    <definedName name="_xlnm._FilterDatabase" localSheetId="1" hidden="1">'01 - Miestna komunikácia ...'!$C$120:$K$130</definedName>
    <definedName name="_xlnm._FilterDatabase" localSheetId="2" hidden="1">'02 - Cesta k ihrisku '!$C$120:$K$131</definedName>
    <definedName name="_xlnm._FilterDatabase" localSheetId="3" hidden="1">'03 - Miestna komunikácia ...'!$C$120:$K$136</definedName>
    <definedName name="_xlnm.Print_Titles" localSheetId="1">'01 - Miestna komunikácia ...'!$120:$120</definedName>
    <definedName name="_xlnm.Print_Titles" localSheetId="2">'02 - Cesta k ihrisku '!$120:$120</definedName>
    <definedName name="_xlnm.Print_Titles" localSheetId="3">'03 - Miestna komunikácia ...'!$120:$120</definedName>
    <definedName name="_xlnm.Print_Titles" localSheetId="0">'Rekapitulácia stavby'!$92:$92</definedName>
    <definedName name="_xlnm.Print_Area" localSheetId="1">'01 - Miestna komunikácia ...'!$C$4:$J$76,'01 - Miestna komunikácia ...'!$C$82:$J$102,'01 - Miestna komunikácia ...'!$C$108:$J$130</definedName>
    <definedName name="_xlnm.Print_Area" localSheetId="2">'02 - Cesta k ihrisku '!$C$4:$J$76,'02 - Cesta k ihrisku '!$C$82:$J$102,'02 - Cesta k ihrisku '!$C$108:$J$131</definedName>
    <definedName name="_xlnm.Print_Area" localSheetId="3">'03 - Miestna komunikácia ...'!$C$4:$J$76,'03 - Miestna komunikácia ...'!$C$82:$J$102,'03 - Miestna komunikácia ...'!$C$108:$J$136</definedName>
    <definedName name="_xlnm.Print_Area" localSheetId="0">'Rekapitulácia stavby'!$D$4:$AO$76,'Rekapitulácia stavby'!$C$82:$AQ$98</definedName>
  </definedNames>
  <calcPr calcId="152511"/>
</workbook>
</file>

<file path=xl/calcChain.xml><?xml version="1.0" encoding="utf-8"?>
<calcChain xmlns="http://schemas.openxmlformats.org/spreadsheetml/2006/main">
  <c r="J37" i="4" l="1"/>
  <c r="J36" i="4"/>
  <c r="AY97" i="1" s="1"/>
  <c r="J35" i="4"/>
  <c r="AX97" i="1" s="1"/>
  <c r="BI136" i="4"/>
  <c r="BH136" i="4"/>
  <c r="BG136" i="4"/>
  <c r="BE136" i="4"/>
  <c r="T136" i="4"/>
  <c r="T135" i="4" s="1"/>
  <c r="R136" i="4"/>
  <c r="R135" i="4" s="1"/>
  <c r="P136" i="4"/>
  <c r="P135" i="4" s="1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5" i="4"/>
  <c r="BH125" i="4"/>
  <c r="BG125" i="4"/>
  <c r="BE125" i="4"/>
  <c r="T125" i="4"/>
  <c r="R125" i="4"/>
  <c r="P125" i="4"/>
  <c r="BI124" i="4"/>
  <c r="BH124" i="4"/>
  <c r="BG124" i="4"/>
  <c r="BE124" i="4"/>
  <c r="T124" i="4"/>
  <c r="R124" i="4"/>
  <c r="P124" i="4"/>
  <c r="F117" i="4"/>
  <c r="F115" i="4"/>
  <c r="E113" i="4"/>
  <c r="F91" i="4"/>
  <c r="F89" i="4"/>
  <c r="E87" i="4"/>
  <c r="J24" i="4"/>
  <c r="E24" i="4"/>
  <c r="J92" i="4" s="1"/>
  <c r="J23" i="4"/>
  <c r="J21" i="4"/>
  <c r="E21" i="4"/>
  <c r="J117" i="4" s="1"/>
  <c r="J20" i="4"/>
  <c r="J18" i="4"/>
  <c r="E18" i="4"/>
  <c r="F118" i="4" s="1"/>
  <c r="J17" i="4"/>
  <c r="J12" i="4"/>
  <c r="J115" i="4"/>
  <c r="E7" i="4"/>
  <c r="E85" i="4"/>
  <c r="J37" i="3"/>
  <c r="J36" i="3"/>
  <c r="AY96" i="1" s="1"/>
  <c r="J35" i="3"/>
  <c r="AX96" i="1" s="1"/>
  <c r="BI131" i="3"/>
  <c r="BH131" i="3"/>
  <c r="BG131" i="3"/>
  <c r="BE131" i="3"/>
  <c r="T131" i="3"/>
  <c r="T130" i="3" s="1"/>
  <c r="R131" i="3"/>
  <c r="R130" i="3" s="1"/>
  <c r="P131" i="3"/>
  <c r="P130" i="3" s="1"/>
  <c r="BI129" i="3"/>
  <c r="BH129" i="3"/>
  <c r="BG129" i="3"/>
  <c r="BE129" i="3"/>
  <c r="T129" i="3"/>
  <c r="T128" i="3" s="1"/>
  <c r="R129" i="3"/>
  <c r="R128" i="3" s="1"/>
  <c r="P129" i="3"/>
  <c r="P128" i="3" s="1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4" i="3"/>
  <c r="BH124" i="3"/>
  <c r="BG124" i="3"/>
  <c r="BE124" i="3"/>
  <c r="T124" i="3"/>
  <c r="T123" i="3" s="1"/>
  <c r="R124" i="3"/>
  <c r="R123" i="3" s="1"/>
  <c r="P124" i="3"/>
  <c r="P123" i="3" s="1"/>
  <c r="F117" i="3"/>
  <c r="F115" i="3"/>
  <c r="E113" i="3"/>
  <c r="F91" i="3"/>
  <c r="F89" i="3"/>
  <c r="E87" i="3"/>
  <c r="J24" i="3"/>
  <c r="E24" i="3"/>
  <c r="J92" i="3"/>
  <c r="J23" i="3"/>
  <c r="J21" i="3"/>
  <c r="E21" i="3"/>
  <c r="J117" i="3"/>
  <c r="J20" i="3"/>
  <c r="J18" i="3"/>
  <c r="E18" i="3"/>
  <c r="F92" i="3"/>
  <c r="J17" i="3"/>
  <c r="J12" i="3"/>
  <c r="J115" i="3" s="1"/>
  <c r="E7" i="3"/>
  <c r="E85" i="3" s="1"/>
  <c r="J37" i="2"/>
  <c r="J36" i="2"/>
  <c r="AY95" i="1"/>
  <c r="J35" i="2"/>
  <c r="AX95" i="1"/>
  <c r="BI130" i="2"/>
  <c r="BH130" i="2"/>
  <c r="BG130" i="2"/>
  <c r="BE130" i="2"/>
  <c r="T130" i="2"/>
  <c r="T129" i="2"/>
  <c r="R130" i="2"/>
  <c r="R129" i="2"/>
  <c r="P130" i="2"/>
  <c r="P129" i="2"/>
  <c r="BI128" i="2"/>
  <c r="BH128" i="2"/>
  <c r="BG128" i="2"/>
  <c r="BE128" i="2"/>
  <c r="T128" i="2"/>
  <c r="T127" i="2"/>
  <c r="R128" i="2"/>
  <c r="R127" i="2"/>
  <c r="P128" i="2"/>
  <c r="P127" i="2"/>
  <c r="BI126" i="2"/>
  <c r="BH126" i="2"/>
  <c r="BG126" i="2"/>
  <c r="BE126" i="2"/>
  <c r="J33" i="2" s="1"/>
  <c r="AV95" i="1" s="1"/>
  <c r="T126" i="2"/>
  <c r="T125" i="2"/>
  <c r="R126" i="2"/>
  <c r="R125" i="2"/>
  <c r="P126" i="2"/>
  <c r="P125" i="2"/>
  <c r="BI124" i="2"/>
  <c r="BH124" i="2"/>
  <c r="F36" i="2" s="1"/>
  <c r="BG124" i="2"/>
  <c r="BE124" i="2"/>
  <c r="T124" i="2"/>
  <c r="T123" i="2"/>
  <c r="T122" i="2" s="1"/>
  <c r="T121" i="2" s="1"/>
  <c r="R124" i="2"/>
  <c r="R123" i="2"/>
  <c r="R122" i="2" s="1"/>
  <c r="R121" i="2" s="1"/>
  <c r="P124" i="2"/>
  <c r="P123" i="2"/>
  <c r="P122" i="2" s="1"/>
  <c r="P121" i="2" s="1"/>
  <c r="AU95" i="1" s="1"/>
  <c r="F117" i="2"/>
  <c r="F115" i="2"/>
  <c r="E113" i="2"/>
  <c r="F91" i="2"/>
  <c r="F89" i="2"/>
  <c r="E87" i="2"/>
  <c r="J24" i="2"/>
  <c r="E24" i="2"/>
  <c r="J92" i="2"/>
  <c r="J23" i="2"/>
  <c r="J21" i="2"/>
  <c r="E21" i="2"/>
  <c r="J117" i="2"/>
  <c r="J20" i="2"/>
  <c r="J18" i="2"/>
  <c r="E18" i="2"/>
  <c r="F118" i="2"/>
  <c r="J17" i="2"/>
  <c r="J12" i="2"/>
  <c r="J89" i="2" s="1"/>
  <c r="E7" i="2"/>
  <c r="E85" i="2" s="1"/>
  <c r="L90" i="1"/>
  <c r="AM90" i="1"/>
  <c r="AM89" i="1"/>
  <c r="L89" i="1"/>
  <c r="AM87" i="1"/>
  <c r="L87" i="1"/>
  <c r="L85" i="1"/>
  <c r="L84" i="1"/>
  <c r="BK130" i="2"/>
  <c r="BK127" i="4"/>
  <c r="BK124" i="2"/>
  <c r="BK129" i="3"/>
  <c r="BK131" i="3"/>
  <c r="J130" i="4"/>
  <c r="J128" i="4"/>
  <c r="BK126" i="2"/>
  <c r="J131" i="3"/>
  <c r="J132" i="4"/>
  <c r="F35" i="2"/>
  <c r="J124" i="3"/>
  <c r="BK130" i="4"/>
  <c r="J133" i="4"/>
  <c r="BK124" i="4"/>
  <c r="J129" i="4"/>
  <c r="BK132" i="4"/>
  <c r="BK128" i="2"/>
  <c r="J124" i="2"/>
  <c r="BK127" i="3"/>
  <c r="BK134" i="4"/>
  <c r="BK125" i="4"/>
  <c r="J130" i="2"/>
  <c r="J127" i="3"/>
  <c r="BK124" i="3"/>
  <c r="J136" i="4"/>
  <c r="J134" i="4"/>
  <c r="F37" i="2"/>
  <c r="BK128" i="4"/>
  <c r="J127" i="4"/>
  <c r="AS94" i="1"/>
  <c r="J129" i="3"/>
  <c r="BK136" i="4"/>
  <c r="BK129" i="4"/>
  <c r="J126" i="2"/>
  <c r="J128" i="2"/>
  <c r="BK126" i="3"/>
  <c r="J126" i="3"/>
  <c r="BK133" i="4"/>
  <c r="J124" i="4"/>
  <c r="J125" i="4"/>
  <c r="T125" i="3" l="1"/>
  <c r="T122" i="3"/>
  <c r="T121" i="3"/>
  <c r="P125" i="3"/>
  <c r="P122" i="3" s="1"/>
  <c r="P121" i="3" s="1"/>
  <c r="AU96" i="1" s="1"/>
  <c r="T123" i="4"/>
  <c r="R126" i="4"/>
  <c r="R125" i="3"/>
  <c r="R122" i="3"/>
  <c r="R121" i="3" s="1"/>
  <c r="T126" i="4"/>
  <c r="R123" i="4"/>
  <c r="BK131" i="4"/>
  <c r="J131" i="4"/>
  <c r="J100" i="4" s="1"/>
  <c r="BK125" i="3"/>
  <c r="J125" i="3"/>
  <c r="J99" i="3"/>
  <c r="BK123" i="4"/>
  <c r="J123" i="4"/>
  <c r="J98" i="4"/>
  <c r="BK126" i="4"/>
  <c r="J126" i="4" s="1"/>
  <c r="J99" i="4" s="1"/>
  <c r="T131" i="4"/>
  <c r="P126" i="4"/>
  <c r="P131" i="4"/>
  <c r="P123" i="4"/>
  <c r="R131" i="4"/>
  <c r="BK127" i="2"/>
  <c r="J127" i="2" s="1"/>
  <c r="J100" i="2" s="1"/>
  <c r="BK130" i="3"/>
  <c r="J130" i="3"/>
  <c r="J101" i="3" s="1"/>
  <c r="BK123" i="2"/>
  <c r="J123" i="2"/>
  <c r="J98" i="2"/>
  <c r="BK128" i="3"/>
  <c r="J128" i="3" s="1"/>
  <c r="J100" i="3" s="1"/>
  <c r="BK125" i="2"/>
  <c r="J125" i="2" s="1"/>
  <c r="J99" i="2" s="1"/>
  <c r="BK123" i="3"/>
  <c r="J123" i="3" s="1"/>
  <c r="J98" i="3" s="1"/>
  <c r="BK129" i="2"/>
  <c r="J129" i="2"/>
  <c r="J101" i="2"/>
  <c r="BK135" i="4"/>
  <c r="J135" i="4"/>
  <c r="J101" i="4"/>
  <c r="J118" i="4"/>
  <c r="BF128" i="4"/>
  <c r="J91" i="4"/>
  <c r="F92" i="4"/>
  <c r="J89" i="4"/>
  <c r="BF125" i="4"/>
  <c r="BF129" i="4"/>
  <c r="E111" i="4"/>
  <c r="BF132" i="4"/>
  <c r="BF134" i="4"/>
  <c r="BF124" i="4"/>
  <c r="BF127" i="4"/>
  <c r="BF133" i="4"/>
  <c r="BF136" i="4"/>
  <c r="BF130" i="4"/>
  <c r="E111" i="3"/>
  <c r="J118" i="3"/>
  <c r="BF126" i="3"/>
  <c r="BF124" i="3"/>
  <c r="J89" i="3"/>
  <c r="BF129" i="3"/>
  <c r="J91" i="3"/>
  <c r="BF127" i="3"/>
  <c r="BF131" i="3"/>
  <c r="F92" i="2"/>
  <c r="E111" i="2"/>
  <c r="J115" i="2"/>
  <c r="BF128" i="2"/>
  <c r="BF130" i="2"/>
  <c r="J118" i="2"/>
  <c r="BF126" i="2"/>
  <c r="J91" i="2"/>
  <c r="BF124" i="2"/>
  <c r="BB95" i="1"/>
  <c r="BC95" i="1"/>
  <c r="BD95" i="1"/>
  <c r="J33" i="3"/>
  <c r="AV96" i="1" s="1"/>
  <c r="F33" i="3"/>
  <c r="AZ96" i="1"/>
  <c r="F35" i="4"/>
  <c r="BB97" i="1" s="1"/>
  <c r="F36" i="4"/>
  <c r="BC97" i="1"/>
  <c r="F37" i="3"/>
  <c r="BD96" i="1" s="1"/>
  <c r="J33" i="4"/>
  <c r="AV97" i="1"/>
  <c r="F37" i="4"/>
  <c r="BD97" i="1" s="1"/>
  <c r="F33" i="4"/>
  <c r="AZ97" i="1"/>
  <c r="F35" i="3"/>
  <c r="BB96" i="1" s="1"/>
  <c r="F33" i="2"/>
  <c r="AZ95" i="1"/>
  <c r="F36" i="3"/>
  <c r="BC96" i="1" s="1"/>
  <c r="T122" i="4" l="1"/>
  <c r="T121" i="4" s="1"/>
  <c r="P122" i="4"/>
  <c r="P121" i="4"/>
  <c r="AU97" i="1" s="1"/>
  <c r="AU94" i="1" s="1"/>
  <c r="R122" i="4"/>
  <c r="R121" i="4"/>
  <c r="BK122" i="4"/>
  <c r="J122" i="4" s="1"/>
  <c r="J97" i="4" s="1"/>
  <c r="BK122" i="3"/>
  <c r="BK121" i="3"/>
  <c r="J121" i="3" s="1"/>
  <c r="J96" i="3" s="1"/>
  <c r="BK122" i="2"/>
  <c r="J122" i="2"/>
  <c r="J97" i="2" s="1"/>
  <c r="J34" i="3"/>
  <c r="AW96" i="1"/>
  <c r="AT96" i="1" s="1"/>
  <c r="BB94" i="1"/>
  <c r="AX94" i="1"/>
  <c r="F34" i="4"/>
  <c r="BA97" i="1" s="1"/>
  <c r="F34" i="2"/>
  <c r="BA95" i="1"/>
  <c r="AZ94" i="1"/>
  <c r="AV94" i="1" s="1"/>
  <c r="AK29" i="1" s="1"/>
  <c r="J34" i="4"/>
  <c r="AW97" i="1"/>
  <c r="AT97" i="1" s="1"/>
  <c r="J34" i="2"/>
  <c r="AW95" i="1"/>
  <c r="AT95" i="1"/>
  <c r="BC94" i="1"/>
  <c r="AY94" i="1" s="1"/>
  <c r="BD94" i="1"/>
  <c r="W33" i="1"/>
  <c r="F34" i="3"/>
  <c r="BA96" i="1" s="1"/>
  <c r="BK121" i="2" l="1"/>
  <c r="J121" i="2"/>
  <c r="BK121" i="4"/>
  <c r="J121" i="4"/>
  <c r="J96" i="4" s="1"/>
  <c r="J122" i="3"/>
  <c r="J97" i="3"/>
  <c r="J30" i="2"/>
  <c r="AG95" i="1" s="1"/>
  <c r="J30" i="3"/>
  <c r="AG96" i="1"/>
  <c r="W32" i="1"/>
  <c r="W29" i="1"/>
  <c r="BA94" i="1"/>
  <c r="AW94" i="1"/>
  <c r="AK30" i="1"/>
  <c r="W31" i="1"/>
  <c r="J39" i="3" l="1"/>
  <c r="J39" i="2"/>
  <c r="J96" i="2"/>
  <c r="AN96" i="1"/>
  <c r="AN95" i="1"/>
  <c r="J30" i="4"/>
  <c r="AG97" i="1"/>
  <c r="AG94" i="1"/>
  <c r="AK26" i="1" s="1"/>
  <c r="AK35" i="1" s="1"/>
  <c r="AT94" i="1"/>
  <c r="W30" i="1"/>
  <c r="J39" i="4" l="1"/>
  <c r="AN94" i="1"/>
  <c r="AN97" i="1"/>
</calcChain>
</file>

<file path=xl/sharedStrings.xml><?xml version="1.0" encoding="utf-8"?>
<sst xmlns="http://schemas.openxmlformats.org/spreadsheetml/2006/main" count="827" uniqueCount="181">
  <si>
    <t>Export Komplet</t>
  </si>
  <si>
    <t/>
  </si>
  <si>
    <t>2.0</t>
  </si>
  <si>
    <t>False</t>
  </si>
  <si>
    <t>{c0ebd0e8-2e8c-4bdc-b90f-aca4f80876cd}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</si>
  <si>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</si>
  <si>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</si>
  <si>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</si>
  <si>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</si>
  <si>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</si>
  <si>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</si>
  <si>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</si>
  <si>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</si>
  <si>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16435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</si>
  <si>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</si>
  <si>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</si>
  <si>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Oprava komunikácie  v obci Žalobín</t>
  </si>
  <si>
    <t>JKSO:</t>
  </si>
  <si>
    <t>KS:</t>
  </si>
  <si>
    <t>Miesto:</t>
  </si>
  <si>
    <t xml:space="preserve">Žalobín </t>
  </si>
  <si>
    <t>Dátum:</t>
  </si>
  <si>
    <t>19. 9. 2022</t>
  </si>
  <si>
    <t>Objednávateľ:</t>
  </si>
  <si>
    <t>IČO:</t>
  </si>
  <si>
    <t>Obec Žalobin</t>
  </si>
  <si>
    <t>IČ DPH:</t>
  </si>
  <si>
    <t>Zhotoviteľ:</t>
  </si>
  <si>
    <t>Vyplň údaj</t>
  </si>
  <si>
    <t>Projektant:</t>
  </si>
  <si>
    <t xml:space="preserve"> 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</si>
  <si>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</si>
  <si>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</si>
  <si>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</si>
  <si>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</si>
  <si>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</si>
  <si>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</si>
  <si>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</si>
  <si>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</si>
  <si>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</si>
  <si>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</si>
  <si>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</si>
  <si>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</si>
  <si>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</si>
  <si>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</si>
  <si>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</si>
  <si>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</si>
  <si>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</si>
  <si>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</si>
  <si>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</si>
  <si>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</si>
  <si>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</si>
  <si>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</si>
  <si>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</si>
  <si>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</si>
  <si>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</si>
  <si>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</si>
  <si>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</si>
  <si>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</si>
  <si>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</si>
  <si>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</si>
  <si>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</si>
  <si>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</si>
  <si>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</si>
  <si>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</si>
  <si>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</si>
  <si>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</si>
  <si>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</si>
  <si>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</si>
  <si>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</si>
  <si>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</si>
  <si>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</si>
  <si>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</si>
  <si>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</si>
  <si>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</si>
  <si>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</si>
  <si>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</si>
  <si>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</si>
  <si>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</si>
  <si>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</si>
  <si>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 xml:space="preserve">Miestna komunikácia na parkovisko </t>
  </si>
  <si>
    <t>STA</t>
  </si>
  <si>
    <t>1</t>
  </si>
  <si>
    <t>{ac920180-15dc-49ca-bac2-0f90e7068458}</t>
  </si>
  <si>
    <t>02</t>
  </si>
  <si>
    <t xml:space="preserve">Cesta k ihrisku </t>
  </si>
  <si>
    <t>{15991a1b-bd83-4b78-9e2b-e1271dbb6348}</t>
  </si>
  <si>
    <t>03</t>
  </si>
  <si>
    <t xml:space="preserve">Miestna komunikácia pri Požiarnej Zbrojnici </t>
  </si>
  <si>
    <t>{7142f90e-1bbd-4965-aede-dca69ead3d07}</t>
  </si>
  <si>
    <t>KRYCÍ LIST ROZPOČTU</t>
  </si>
  <si>
    <t>Objekt:</t>
  </si>
  <si>
    <t xml:space="preserve">01 - Miestna komunikácia na parkovisko 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</si>
  <si>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</si>
  <si>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</si>
  <si>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</si>
  <si>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</si>
  <si>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</si>
  <si>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</si>
  <si>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</si>
  <si>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</si>
  <si>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</si>
  <si>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</si>
  <si>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</si>
  <si>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</si>
  <si>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</si>
  <si>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</si>
  <si>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</si>
  <si>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</si>
  <si>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</si>
  <si>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</si>
  <si>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</si>
  <si>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</si>
  <si>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</si>
  <si>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</si>
  <si>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</si>
  <si>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</si>
  <si>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</si>
  <si>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</si>
  <si>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2</t>
  </si>
  <si>
    <t>K</t>
  </si>
  <si>
    <t>113107141.S</t>
  </si>
  <si>
    <t>Odstránenie krytu v ploche do 200 m2 asfaltového, hr. vrstvy do 50 mm,  -0,12500t</t>
  </si>
  <si>
    <t>m2</t>
  </si>
  <si>
    <t>4</t>
  </si>
  <si>
    <t>1401627390</t>
  </si>
  <si>
    <t>5</t>
  </si>
  <si>
    <t>Komunikácie</t>
  </si>
  <si>
    <t>3</t>
  </si>
  <si>
    <t>577144211.S</t>
  </si>
  <si>
    <t>Asfaltový betón vrstva obrusná AC 11 O v pruhu š. do 3 m z nemodifik. asfaltu tr. I, po zhutnení hr. 50 mm</t>
  </si>
  <si>
    <t>-1318013624</t>
  </si>
  <si>
    <t>9</t>
  </si>
  <si>
    <t>Ostatné konštrukcie a práce-búranie</t>
  </si>
  <si>
    <t>919735111.S</t>
  </si>
  <si>
    <t>Rezanie existujúceho asfaltového krytu alebo podkladu hĺbky do 50 mm</t>
  </si>
  <si>
    <t>m</t>
  </si>
  <si>
    <t>-1889777474</t>
  </si>
  <si>
    <t>99</t>
  </si>
  <si>
    <t>Presun hmôt HSV</t>
  </si>
  <si>
    <t>998225111.S</t>
  </si>
  <si>
    <t>Presun hmôt pre pozemnú komunikáciu a letisko s krytom asfaltovým akejkoľvek dĺžky objektu</t>
  </si>
  <si>
    <t>t</t>
  </si>
  <si>
    <t>935070327</t>
  </si>
  <si>
    <t xml:space="preserve">02 - Cesta k ihrisku </t>
  </si>
  <si>
    <t>2041574702</t>
  </si>
  <si>
    <t xml:space="preserve">03 - Miestna komunikácia pri Požiarnej Zbrojnici </t>
  </si>
  <si>
    <t>122201101.S</t>
  </si>
  <si>
    <t>Odkopávka a prekopávka nezapažená v hornine 3, do 100 m3</t>
  </si>
  <si>
    <t>m3</t>
  </si>
  <si>
    <t>306189334</t>
  </si>
  <si>
    <t>122201109.S</t>
  </si>
  <si>
    <t>Odkopávky a prekopávky nezapažené. Príplatok k cenám za lepivosť horniny 3</t>
  </si>
  <si>
    <t>1490770297</t>
  </si>
  <si>
    <t>564750211.S</t>
  </si>
  <si>
    <t>Podklad alebo kryt z kameniva hrubého drveného veľ. 16-32 mm s rozprestretím a zhutnením hr. 150 mm</t>
  </si>
  <si>
    <t>-1006658897</t>
  </si>
  <si>
    <t>564752111.S</t>
  </si>
  <si>
    <t>Podklad alebo kryt z kameniva hrubého drveného veľ. 32-63 mm (vibr.štrk) po zhut.hr. 150 mm</t>
  </si>
  <si>
    <t>2083394950</t>
  </si>
  <si>
    <t>577134211.S</t>
  </si>
  <si>
    <t>Asfaltový betón vrstva obrusná AC 11 O v pruhu š. do 3 m z nemodifik. asfaltu tr. I, po zhutnení hr. 40 mm</t>
  </si>
  <si>
    <t>423628243</t>
  </si>
  <si>
    <t>6</t>
  </si>
  <si>
    <t>577144311.S</t>
  </si>
  <si>
    <t>Asfaltový betón vrstva obrusná alebo ložná AC 16 v pruhu š. do 3 m z nemodifik. asfaltu tr. I, po zhutnení hr. 50 mm</t>
  </si>
  <si>
    <t>470000563</t>
  </si>
  <si>
    <t>7</t>
  </si>
  <si>
    <t>917862111.S</t>
  </si>
  <si>
    <t>Osadenie chodník. obrubníka betónového stojatého do lôžka z betónu prosteho tr. C 12/15 s bočnou oporou</t>
  </si>
  <si>
    <t>267574021</t>
  </si>
  <si>
    <t>8</t>
  </si>
  <si>
    <t>M</t>
  </si>
  <si>
    <t>592170003500.S</t>
  </si>
  <si>
    <t>Obrubník rovný, lxšxv 1000x100x200 mm, prírodný</t>
  </si>
  <si>
    <t>ks</t>
  </si>
  <si>
    <t>1669668664</t>
  </si>
  <si>
    <t>918101112.S</t>
  </si>
  <si>
    <t>Lôžko pod obrubníky, krajníky alebo obruby z dlažobných kociek z betónu prostého tr. C 16/20</t>
  </si>
  <si>
    <t>573834737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</si>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</sst>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2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opLeftCell="A74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19" t="s">
        <v>5</v>
      </c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>
      <c r="B5" s="17"/>
      <c r="D5" s="21" t="s">
        <v>12</v>
      </c>
      <c r="K5" s="181" t="s">
        <v>13</v>
      </c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R5" s="17"/>
      <c r="BE5" s="178" t="s">
        <v>14</v>
      </c>
      <c r="BS5" s="14" t="s">
        <v>6</v>
      </c>
    </row>
    <row r="6" spans="1:74" s="1" customFormat="1" ht="36.950000000000003" customHeight="1">
      <c r="B6" s="17"/>
      <c r="D6" s="23" t="s">
        <v>15</v>
      </c>
      <c r="K6" s="183" t="s">
        <v>16</v>
      </c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R6" s="17"/>
      <c r="BE6" s="179"/>
      <c r="BS6" s="14" t="s">
        <v>6</v>
      </c>
    </row>
    <row r="7" spans="1:74" s="1" customFormat="1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179"/>
      <c r="BS7" s="14" t="s">
        <v>6</v>
      </c>
    </row>
    <row r="8" spans="1:74" s="1" customFormat="1" ht="12" customHeight="1">
      <c r="B8" s="17"/>
      <c r="D8" s="24" t="s">
        <v>19</v>
      </c>
      <c r="K8" s="22" t="s">
        <v>20</v>
      </c>
      <c r="AK8" s="24" t="s">
        <v>21</v>
      </c>
      <c r="AN8" s="25" t="s">
        <v>22</v>
      </c>
      <c r="AR8" s="17"/>
      <c r="BE8" s="179"/>
      <c r="BS8" s="14" t="s">
        <v>6</v>
      </c>
    </row>
    <row r="9" spans="1:74" s="1" customFormat="1" ht="14.45" customHeight="1">
      <c r="B9" s="17"/>
      <c r="AR9" s="17"/>
      <c r="BE9" s="179"/>
      <c r="BS9" s="14" t="s">
        <v>6</v>
      </c>
    </row>
    <row r="10" spans="1:74" s="1" customFormat="1" ht="12" customHeight="1">
      <c r="B10" s="17"/>
      <c r="D10" s="24" t="s">
        <v>23</v>
      </c>
      <c r="AK10" s="24" t="s">
        <v>24</v>
      </c>
      <c r="AN10" s="22" t="s">
        <v>1</v>
      </c>
      <c r="AR10" s="17"/>
      <c r="BE10" s="179"/>
      <c r="BS10" s="14" t="s">
        <v>6</v>
      </c>
    </row>
    <row r="11" spans="1:74" s="1" customFormat="1" ht="18.399999999999999" customHeight="1">
      <c r="B11" s="17"/>
      <c r="E11" s="22" t="s">
        <v>25</v>
      </c>
      <c r="AK11" s="24" t="s">
        <v>26</v>
      </c>
      <c r="AN11" s="22" t="s">
        <v>1</v>
      </c>
      <c r="AR11" s="17"/>
      <c r="BE11" s="179"/>
      <c r="BS11" s="14" t="s">
        <v>6</v>
      </c>
    </row>
    <row r="12" spans="1:74" s="1" customFormat="1" ht="6.95" customHeight="1">
      <c r="B12" s="17"/>
      <c r="AR12" s="17"/>
      <c r="BE12" s="179"/>
      <c r="BS12" s="14" t="s">
        <v>6</v>
      </c>
    </row>
    <row r="13" spans="1:74" s="1" customFormat="1" ht="12" customHeight="1">
      <c r="B13" s="17"/>
      <c r="D13" s="24" t="s">
        <v>27</v>
      </c>
      <c r="AK13" s="24" t="s">
        <v>24</v>
      </c>
      <c r="AN13" s="26" t="s">
        <v>28</v>
      </c>
      <c r="AR13" s="17"/>
      <c r="BE13" s="179"/>
      <c r="BS13" s="14" t="s">
        <v>6</v>
      </c>
    </row>
    <row r="14" spans="1:74" ht="12.75">
      <c r="B14" s="17"/>
      <c r="E14" s="184" t="s">
        <v>28</v>
      </c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24" t="s">
        <v>26</v>
      </c>
      <c r="AN14" s="26" t="s">
        <v>28</v>
      </c>
      <c r="AR14" s="17"/>
      <c r="BE14" s="179"/>
      <c r="BS14" s="14" t="s">
        <v>6</v>
      </c>
    </row>
    <row r="15" spans="1:74" s="1" customFormat="1" ht="6.95" customHeight="1">
      <c r="B15" s="17"/>
      <c r="AR15" s="17"/>
      <c r="BE15" s="179"/>
      <c r="BS15" s="14" t="s">
        <v>3</v>
      </c>
    </row>
    <row r="16" spans="1:74" s="1" customFormat="1" ht="12" customHeight="1">
      <c r="B16" s="17"/>
      <c r="D16" s="24" t="s">
        <v>29</v>
      </c>
      <c r="AK16" s="24" t="s">
        <v>24</v>
      </c>
      <c r="AN16" s="22" t="s">
        <v>1</v>
      </c>
      <c r="AR16" s="17"/>
      <c r="BE16" s="179"/>
      <c r="BS16" s="14" t="s">
        <v>3</v>
      </c>
    </row>
    <row r="17" spans="1:71" s="1" customFormat="1" ht="18.399999999999999" customHeight="1">
      <c r="B17" s="17"/>
      <c r="E17" s="22" t="s">
        <v>30</v>
      </c>
      <c r="AK17" s="24" t="s">
        <v>26</v>
      </c>
      <c r="AN17" s="22" t="s">
        <v>1</v>
      </c>
      <c r="AR17" s="17"/>
      <c r="BE17" s="179"/>
      <c r="BS17" s="14" t="s">
        <v>31</v>
      </c>
    </row>
    <row r="18" spans="1:71" s="1" customFormat="1" ht="6.95" customHeight="1">
      <c r="B18" s="17"/>
      <c r="AR18" s="17"/>
      <c r="BE18" s="179"/>
      <c r="BS18" s="14" t="s">
        <v>6</v>
      </c>
    </row>
    <row r="19" spans="1:71" s="1" customFormat="1" ht="12" customHeight="1">
      <c r="B19" s="17"/>
      <c r="D19" s="24" t="s">
        <v>32</v>
      </c>
      <c r="AK19" s="24" t="s">
        <v>24</v>
      </c>
      <c r="AN19" s="22" t="s">
        <v>1</v>
      </c>
      <c r="AR19" s="17"/>
      <c r="BE19" s="179"/>
      <c r="BS19" s="14" t="s">
        <v>6</v>
      </c>
    </row>
    <row r="20" spans="1:71" s="1" customFormat="1" ht="18.399999999999999" customHeight="1">
      <c r="B20" s="17"/>
      <c r="E20" s="22" t="s">
        <v>30</v>
      </c>
      <c r="AK20" s="24" t="s">
        <v>26</v>
      </c>
      <c r="AN20" s="22" t="s">
        <v>1</v>
      </c>
      <c r="AR20" s="17"/>
      <c r="BE20" s="179"/>
      <c r="BS20" s="14" t="s">
        <v>31</v>
      </c>
    </row>
    <row r="21" spans="1:71" s="1" customFormat="1" ht="6.95" customHeight="1">
      <c r="B21" s="17"/>
      <c r="AR21" s="17"/>
      <c r="BE21" s="179"/>
    </row>
    <row r="22" spans="1:71" s="1" customFormat="1" ht="12" customHeight="1">
      <c r="B22" s="17"/>
      <c r="D22" s="24" t="s">
        <v>33</v>
      </c>
      <c r="AR22" s="17"/>
      <c r="BE22" s="179"/>
    </row>
    <row r="23" spans="1:71" s="1" customFormat="1" ht="16.5" customHeight="1">
      <c r="B23" s="17"/>
      <c r="E23" s="186" t="s">
        <v>1</v>
      </c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R23" s="17"/>
      <c r="BE23" s="179"/>
    </row>
    <row r="24" spans="1:71" s="1" customFormat="1" ht="6.95" customHeight="1">
      <c r="B24" s="17"/>
      <c r="AR24" s="17"/>
      <c r="BE24" s="179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79"/>
    </row>
    <row r="26" spans="1:71" s="2" customFormat="1" ht="25.9" customHeight="1">
      <c r="A26" s="29"/>
      <c r="B26" s="30"/>
      <c r="C26" s="29"/>
      <c r="D26" s="31" t="s">
        <v>34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87">
        <f>ROUND(AG94,2)</f>
        <v>0</v>
      </c>
      <c r="AL26" s="188"/>
      <c r="AM26" s="188"/>
      <c r="AN26" s="188"/>
      <c r="AO26" s="188"/>
      <c r="AP26" s="29"/>
      <c r="AQ26" s="29"/>
      <c r="AR26" s="30"/>
      <c r="BE26" s="179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79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189" t="s">
        <v>35</v>
      </c>
      <c r="M28" s="189"/>
      <c r="N28" s="189"/>
      <c r="O28" s="189"/>
      <c r="P28" s="189"/>
      <c r="Q28" s="29"/>
      <c r="R28" s="29"/>
      <c r="S28" s="29"/>
      <c r="T28" s="29"/>
      <c r="U28" s="29"/>
      <c r="V28" s="29"/>
      <c r="W28" s="189" t="s">
        <v>36</v>
      </c>
      <c r="X28" s="189"/>
      <c r="Y28" s="189"/>
      <c r="Z28" s="189"/>
      <c r="AA28" s="189"/>
      <c r="AB28" s="189"/>
      <c r="AC28" s="189"/>
      <c r="AD28" s="189"/>
      <c r="AE28" s="189"/>
      <c r="AF28" s="29"/>
      <c r="AG28" s="29"/>
      <c r="AH28" s="29"/>
      <c r="AI28" s="29"/>
      <c r="AJ28" s="29"/>
      <c r="AK28" s="189" t="s">
        <v>37</v>
      </c>
      <c r="AL28" s="189"/>
      <c r="AM28" s="189"/>
      <c r="AN28" s="189"/>
      <c r="AO28" s="189"/>
      <c r="AP28" s="29"/>
      <c r="AQ28" s="29"/>
      <c r="AR28" s="30"/>
      <c r="BE28" s="179"/>
    </row>
    <row r="29" spans="1:71" s="3" customFormat="1" ht="14.45" customHeight="1">
      <c r="B29" s="34"/>
      <c r="D29" s="24" t="s">
        <v>38</v>
      </c>
      <c r="F29" s="35" t="s">
        <v>39</v>
      </c>
      <c r="L29" s="192">
        <v>0.2</v>
      </c>
      <c r="M29" s="191"/>
      <c r="N29" s="191"/>
      <c r="O29" s="191"/>
      <c r="P29" s="191"/>
      <c r="Q29" s="36"/>
      <c r="R29" s="36"/>
      <c r="S29" s="36"/>
      <c r="T29" s="36"/>
      <c r="U29" s="36"/>
      <c r="V29" s="36"/>
      <c r="W29" s="190">
        <f>ROUND(AZ94, 2)</f>
        <v>0</v>
      </c>
      <c r="X29" s="191"/>
      <c r="Y29" s="191"/>
      <c r="Z29" s="191"/>
      <c r="AA29" s="191"/>
      <c r="AB29" s="191"/>
      <c r="AC29" s="191"/>
      <c r="AD29" s="191"/>
      <c r="AE29" s="191"/>
      <c r="AF29" s="36"/>
      <c r="AG29" s="36"/>
      <c r="AH29" s="36"/>
      <c r="AI29" s="36"/>
      <c r="AJ29" s="36"/>
      <c r="AK29" s="190">
        <f>ROUND(AV94, 2)</f>
        <v>0</v>
      </c>
      <c r="AL29" s="191"/>
      <c r="AM29" s="191"/>
      <c r="AN29" s="191"/>
      <c r="AO29" s="191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180"/>
    </row>
    <row r="30" spans="1:71" s="3" customFormat="1" ht="14.45" customHeight="1">
      <c r="B30" s="34"/>
      <c r="F30" s="35" t="s">
        <v>40</v>
      </c>
      <c r="L30" s="192">
        <v>0.2</v>
      </c>
      <c r="M30" s="191"/>
      <c r="N30" s="191"/>
      <c r="O30" s="191"/>
      <c r="P30" s="191"/>
      <c r="Q30" s="36"/>
      <c r="R30" s="36"/>
      <c r="S30" s="36"/>
      <c r="T30" s="36"/>
      <c r="U30" s="36"/>
      <c r="V30" s="36"/>
      <c r="W30" s="190">
        <f>ROUND(BA94, 2)</f>
        <v>0</v>
      </c>
      <c r="X30" s="191"/>
      <c r="Y30" s="191"/>
      <c r="Z30" s="191"/>
      <c r="AA30" s="191"/>
      <c r="AB30" s="191"/>
      <c r="AC30" s="191"/>
      <c r="AD30" s="191"/>
      <c r="AE30" s="191"/>
      <c r="AF30" s="36"/>
      <c r="AG30" s="36"/>
      <c r="AH30" s="36"/>
      <c r="AI30" s="36"/>
      <c r="AJ30" s="36"/>
      <c r="AK30" s="190">
        <f>ROUND(AW94, 2)</f>
        <v>0</v>
      </c>
      <c r="AL30" s="191"/>
      <c r="AM30" s="191"/>
      <c r="AN30" s="191"/>
      <c r="AO30" s="191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180"/>
    </row>
    <row r="31" spans="1:71" s="3" customFormat="1" ht="14.45" hidden="1" customHeight="1">
      <c r="B31" s="34"/>
      <c r="F31" s="24" t="s">
        <v>41</v>
      </c>
      <c r="L31" s="195">
        <v>0.2</v>
      </c>
      <c r="M31" s="194"/>
      <c r="N31" s="194"/>
      <c r="O31" s="194"/>
      <c r="P31" s="194"/>
      <c r="W31" s="193">
        <f>ROUND(BB94, 2)</f>
        <v>0</v>
      </c>
      <c r="X31" s="194"/>
      <c r="Y31" s="194"/>
      <c r="Z31" s="194"/>
      <c r="AA31" s="194"/>
      <c r="AB31" s="194"/>
      <c r="AC31" s="194"/>
      <c r="AD31" s="194"/>
      <c r="AE31" s="194"/>
      <c r="AK31" s="193">
        <v>0</v>
      </c>
      <c r="AL31" s="194"/>
      <c r="AM31" s="194"/>
      <c r="AN31" s="194"/>
      <c r="AO31" s="194"/>
      <c r="AR31" s="34"/>
      <c r="BE31" s="180"/>
    </row>
    <row r="32" spans="1:71" s="3" customFormat="1" ht="14.45" hidden="1" customHeight="1">
      <c r="B32" s="34"/>
      <c r="F32" s="24" t="s">
        <v>42</v>
      </c>
      <c r="L32" s="195">
        <v>0.2</v>
      </c>
      <c r="M32" s="194"/>
      <c r="N32" s="194"/>
      <c r="O32" s="194"/>
      <c r="P32" s="194"/>
      <c r="W32" s="193">
        <f>ROUND(BC94, 2)</f>
        <v>0</v>
      </c>
      <c r="X32" s="194"/>
      <c r="Y32" s="194"/>
      <c r="Z32" s="194"/>
      <c r="AA32" s="194"/>
      <c r="AB32" s="194"/>
      <c r="AC32" s="194"/>
      <c r="AD32" s="194"/>
      <c r="AE32" s="194"/>
      <c r="AK32" s="193">
        <v>0</v>
      </c>
      <c r="AL32" s="194"/>
      <c r="AM32" s="194"/>
      <c r="AN32" s="194"/>
      <c r="AO32" s="194"/>
      <c r="AR32" s="34"/>
      <c r="BE32" s="180"/>
    </row>
    <row r="33" spans="1:57" s="3" customFormat="1" ht="14.45" hidden="1" customHeight="1">
      <c r="B33" s="34"/>
      <c r="F33" s="35" t="s">
        <v>43</v>
      </c>
      <c r="L33" s="192">
        <v>0</v>
      </c>
      <c r="M33" s="191"/>
      <c r="N33" s="191"/>
      <c r="O33" s="191"/>
      <c r="P33" s="191"/>
      <c r="Q33" s="36"/>
      <c r="R33" s="36"/>
      <c r="S33" s="36"/>
      <c r="T33" s="36"/>
      <c r="U33" s="36"/>
      <c r="V33" s="36"/>
      <c r="W33" s="190">
        <f>ROUND(BD94, 2)</f>
        <v>0</v>
      </c>
      <c r="X33" s="191"/>
      <c r="Y33" s="191"/>
      <c r="Z33" s="191"/>
      <c r="AA33" s="191"/>
      <c r="AB33" s="191"/>
      <c r="AC33" s="191"/>
      <c r="AD33" s="191"/>
      <c r="AE33" s="191"/>
      <c r="AF33" s="36"/>
      <c r="AG33" s="36"/>
      <c r="AH33" s="36"/>
      <c r="AI33" s="36"/>
      <c r="AJ33" s="36"/>
      <c r="AK33" s="190">
        <v>0</v>
      </c>
      <c r="AL33" s="191"/>
      <c r="AM33" s="191"/>
      <c r="AN33" s="191"/>
      <c r="AO33" s="191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180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79"/>
    </row>
    <row r="35" spans="1:57" s="2" customFormat="1" ht="25.9" customHeight="1">
      <c r="A35" s="29"/>
      <c r="B35" s="30"/>
      <c r="C35" s="38"/>
      <c r="D35" s="39" t="s">
        <v>44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45</v>
      </c>
      <c r="U35" s="40"/>
      <c r="V35" s="40"/>
      <c r="W35" s="40"/>
      <c r="X35" s="196" t="s">
        <v>46</v>
      </c>
      <c r="Y35" s="197"/>
      <c r="Z35" s="197"/>
      <c r="AA35" s="197"/>
      <c r="AB35" s="197"/>
      <c r="AC35" s="40"/>
      <c r="AD35" s="40"/>
      <c r="AE35" s="40"/>
      <c r="AF35" s="40"/>
      <c r="AG35" s="40"/>
      <c r="AH35" s="40"/>
      <c r="AI35" s="40"/>
      <c r="AJ35" s="40"/>
      <c r="AK35" s="198">
        <f>SUM(AK26:AK33)</f>
        <v>0</v>
      </c>
      <c r="AL35" s="197"/>
      <c r="AM35" s="197"/>
      <c r="AN35" s="197"/>
      <c r="AO35" s="199"/>
      <c r="AP35" s="38"/>
      <c r="AQ35" s="38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42"/>
      <c r="D49" s="43" t="s">
        <v>47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48</v>
      </c>
      <c r="AI49" s="44"/>
      <c r="AJ49" s="44"/>
      <c r="AK49" s="44"/>
      <c r="AL49" s="44"/>
      <c r="AM49" s="44"/>
      <c r="AN49" s="44"/>
      <c r="AO49" s="44"/>
      <c r="AR49" s="42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9"/>
      <c r="B60" s="30"/>
      <c r="C60" s="29"/>
      <c r="D60" s="45" t="s">
        <v>49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50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49</v>
      </c>
      <c r="AI60" s="32"/>
      <c r="AJ60" s="32"/>
      <c r="AK60" s="32"/>
      <c r="AL60" s="32"/>
      <c r="AM60" s="45" t="s">
        <v>50</v>
      </c>
      <c r="AN60" s="32"/>
      <c r="AO60" s="32"/>
      <c r="AP60" s="29"/>
      <c r="AQ60" s="29"/>
      <c r="AR60" s="30"/>
      <c r="BE60" s="29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9"/>
      <c r="B64" s="30"/>
      <c r="C64" s="29"/>
      <c r="D64" s="43" t="s">
        <v>51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52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9"/>
      <c r="B75" s="30"/>
      <c r="C75" s="29"/>
      <c r="D75" s="45" t="s">
        <v>49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50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49</v>
      </c>
      <c r="AI75" s="32"/>
      <c r="AJ75" s="32"/>
      <c r="AK75" s="32"/>
      <c r="AL75" s="32"/>
      <c r="AM75" s="45" t="s">
        <v>50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1" s="2" customFormat="1" ht="24.95" customHeight="1">
      <c r="A82" s="29"/>
      <c r="B82" s="30"/>
      <c r="C82" s="18" t="s">
        <v>53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51"/>
      <c r="C84" s="24" t="s">
        <v>12</v>
      </c>
      <c r="L84" s="4" t="str">
        <f>K5</f>
        <v>16435</v>
      </c>
      <c r="AR84" s="51"/>
    </row>
    <row r="85" spans="1:91" s="5" customFormat="1" ht="36.950000000000003" customHeight="1">
      <c r="B85" s="52"/>
      <c r="C85" s="53" t="s">
        <v>15</v>
      </c>
      <c r="L85" s="200" t="str">
        <f>K6</f>
        <v>Oprava komunikácie  v obci Žalobín</v>
      </c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R85" s="52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 xml:space="preserve">Žalobín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202" t="str">
        <f>IF(AN8= "","",AN8)</f>
        <v>19. 9. 2022</v>
      </c>
      <c r="AN87" s="202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23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Obec Žalobin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29</v>
      </c>
      <c r="AJ89" s="29"/>
      <c r="AK89" s="29"/>
      <c r="AL89" s="29"/>
      <c r="AM89" s="203" t="str">
        <f>IF(E17="","",E17)</f>
        <v xml:space="preserve"> </v>
      </c>
      <c r="AN89" s="204"/>
      <c r="AO89" s="204"/>
      <c r="AP89" s="204"/>
      <c r="AQ89" s="29"/>
      <c r="AR89" s="30"/>
      <c r="AS89" s="205" t="s">
        <v>54</v>
      </c>
      <c r="AT89" s="206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1" s="2" customFormat="1" ht="15.2" customHeight="1">
      <c r="A90" s="29"/>
      <c r="B90" s="30"/>
      <c r="C90" s="24" t="s">
        <v>27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32</v>
      </c>
      <c r="AJ90" s="29"/>
      <c r="AK90" s="29"/>
      <c r="AL90" s="29"/>
      <c r="AM90" s="203" t="str">
        <f>IF(E20="","",E20)</f>
        <v xml:space="preserve"> </v>
      </c>
      <c r="AN90" s="204"/>
      <c r="AO90" s="204"/>
      <c r="AP90" s="204"/>
      <c r="AQ90" s="29"/>
      <c r="AR90" s="30"/>
      <c r="AS90" s="207"/>
      <c r="AT90" s="208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7"/>
      <c r="AT91" s="208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1" s="2" customFormat="1" ht="29.25" customHeight="1">
      <c r="A92" s="29"/>
      <c r="B92" s="30"/>
      <c r="C92" s="209" t="s">
        <v>55</v>
      </c>
      <c r="D92" s="210"/>
      <c r="E92" s="210"/>
      <c r="F92" s="210"/>
      <c r="G92" s="210"/>
      <c r="H92" s="60"/>
      <c r="I92" s="211" t="s">
        <v>56</v>
      </c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2" t="s">
        <v>57</v>
      </c>
      <c r="AH92" s="210"/>
      <c r="AI92" s="210"/>
      <c r="AJ92" s="210"/>
      <c r="AK92" s="210"/>
      <c r="AL92" s="210"/>
      <c r="AM92" s="210"/>
      <c r="AN92" s="211" t="s">
        <v>58</v>
      </c>
      <c r="AO92" s="210"/>
      <c r="AP92" s="213"/>
      <c r="AQ92" s="61" t="s">
        <v>59</v>
      </c>
      <c r="AR92" s="30"/>
      <c r="AS92" s="62" t="s">
        <v>60</v>
      </c>
      <c r="AT92" s="63" t="s">
        <v>61</v>
      </c>
      <c r="AU92" s="63" t="s">
        <v>62</v>
      </c>
      <c r="AV92" s="63" t="s">
        <v>63</v>
      </c>
      <c r="AW92" s="63" t="s">
        <v>64</v>
      </c>
      <c r="AX92" s="63" t="s">
        <v>65</v>
      </c>
      <c r="AY92" s="63" t="s">
        <v>66</v>
      </c>
      <c r="AZ92" s="63" t="s">
        <v>67</v>
      </c>
      <c r="BA92" s="63" t="s">
        <v>68</v>
      </c>
      <c r="BB92" s="63" t="s">
        <v>69</v>
      </c>
      <c r="BC92" s="63" t="s">
        <v>70</v>
      </c>
      <c r="BD92" s="64" t="s">
        <v>71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1" s="6" customFormat="1" ht="32.450000000000003" customHeight="1">
      <c r="B94" s="68"/>
      <c r="C94" s="69" t="s">
        <v>72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7">
        <f>ROUND(SUM(AG95:AG97),2)</f>
        <v>0</v>
      </c>
      <c r="AH94" s="217"/>
      <c r="AI94" s="217"/>
      <c r="AJ94" s="217"/>
      <c r="AK94" s="217"/>
      <c r="AL94" s="217"/>
      <c r="AM94" s="217"/>
      <c r="AN94" s="218">
        <f>SUM(AG94,AT94)</f>
        <v>0</v>
      </c>
      <c r="AO94" s="218"/>
      <c r="AP94" s="218"/>
      <c r="AQ94" s="72" t="s">
        <v>1</v>
      </c>
      <c r="AR94" s="68"/>
      <c r="AS94" s="73">
        <f>ROUND(SUM(AS95:AS97),2)</f>
        <v>0</v>
      </c>
      <c r="AT94" s="74">
        <f>ROUND(SUM(AV94:AW94),2)</f>
        <v>0</v>
      </c>
      <c r="AU94" s="75">
        <f>ROUND(SUM(AU95:AU97),5)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ROUND(SUM(AZ95:AZ97),2)</f>
        <v>0</v>
      </c>
      <c r="BA94" s="74">
        <f>ROUND(SUM(BA95:BA97),2)</f>
        <v>0</v>
      </c>
      <c r="BB94" s="74">
        <f>ROUND(SUM(BB95:BB97),2)</f>
        <v>0</v>
      </c>
      <c r="BC94" s="74">
        <f>ROUND(SUM(BC95:BC97),2)</f>
        <v>0</v>
      </c>
      <c r="BD94" s="76">
        <f>ROUND(SUM(BD95:BD97),2)</f>
        <v>0</v>
      </c>
      <c r="BS94" s="77" t="s">
        <v>73</v>
      </c>
      <c r="BT94" s="77" t="s">
        <v>74</v>
      </c>
      <c r="BU94" s="78" t="s">
        <v>75</v>
      </c>
      <c r="BV94" s="77" t="s">
        <v>76</v>
      </c>
      <c r="BW94" s="77" t="s">
        <v>4</v>
      </c>
      <c r="BX94" s="77" t="s">
        <v>77</v>
      </c>
      <c r="CL94" s="77" t="s">
        <v>1</v>
      </c>
    </row>
    <row r="95" spans="1:91" s="7" customFormat="1" ht="16.5" customHeight="1">
      <c r="A95" s="79" t="s">
        <v>78</v>
      </c>
      <c r="B95" s="80"/>
      <c r="C95" s="81"/>
      <c r="D95" s="216" t="s">
        <v>79</v>
      </c>
      <c r="E95" s="216"/>
      <c r="F95" s="216"/>
      <c r="G95" s="216"/>
      <c r="H95" s="216"/>
      <c r="I95" s="82"/>
      <c r="J95" s="216" t="s">
        <v>80</v>
      </c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4">
        <f>'01 - Miestna komunikácia ...'!J30</f>
        <v>0</v>
      </c>
      <c r="AH95" s="215"/>
      <c r="AI95" s="215"/>
      <c r="AJ95" s="215"/>
      <c r="AK95" s="215"/>
      <c r="AL95" s="215"/>
      <c r="AM95" s="215"/>
      <c r="AN95" s="214">
        <f>SUM(AG95,AT95)</f>
        <v>0</v>
      </c>
      <c r="AO95" s="215"/>
      <c r="AP95" s="215"/>
      <c r="AQ95" s="83" t="s">
        <v>81</v>
      </c>
      <c r="AR95" s="80"/>
      <c r="AS95" s="84">
        <v>0</v>
      </c>
      <c r="AT95" s="85">
        <f>ROUND(SUM(AV95:AW95),2)</f>
        <v>0</v>
      </c>
      <c r="AU95" s="86">
        <f>'01 - Miestna komunikácia ...'!P121</f>
        <v>0</v>
      </c>
      <c r="AV95" s="85">
        <f>'01 - Miestna komunikácia ...'!J33</f>
        <v>0</v>
      </c>
      <c r="AW95" s="85">
        <f>'01 - Miestna komunikácia ...'!J34</f>
        <v>0</v>
      </c>
      <c r="AX95" s="85">
        <f>'01 - Miestna komunikácia ...'!J35</f>
        <v>0</v>
      </c>
      <c r="AY95" s="85">
        <f>'01 - Miestna komunikácia ...'!J36</f>
        <v>0</v>
      </c>
      <c r="AZ95" s="85">
        <f>'01 - Miestna komunikácia ...'!F33</f>
        <v>0</v>
      </c>
      <c r="BA95" s="85">
        <f>'01 - Miestna komunikácia ...'!F34</f>
        <v>0</v>
      </c>
      <c r="BB95" s="85">
        <f>'01 - Miestna komunikácia ...'!F35</f>
        <v>0</v>
      </c>
      <c r="BC95" s="85">
        <f>'01 - Miestna komunikácia ...'!F36</f>
        <v>0</v>
      </c>
      <c r="BD95" s="87">
        <f>'01 - Miestna komunikácia ...'!F37</f>
        <v>0</v>
      </c>
      <c r="BT95" s="88" t="s">
        <v>82</v>
      </c>
      <c r="BV95" s="88" t="s">
        <v>76</v>
      </c>
      <c r="BW95" s="88" t="s">
        <v>83</v>
      </c>
      <c r="BX95" s="88" t="s">
        <v>4</v>
      </c>
      <c r="CL95" s="88" t="s">
        <v>1</v>
      </c>
      <c r="CM95" s="88" t="s">
        <v>74</v>
      </c>
    </row>
    <row r="96" spans="1:91" s="7" customFormat="1" ht="16.5" customHeight="1">
      <c r="A96" s="79" t="s">
        <v>78</v>
      </c>
      <c r="B96" s="80"/>
      <c r="C96" s="81"/>
      <c r="D96" s="216" t="s">
        <v>84</v>
      </c>
      <c r="E96" s="216"/>
      <c r="F96" s="216"/>
      <c r="G96" s="216"/>
      <c r="H96" s="216"/>
      <c r="I96" s="82"/>
      <c r="J96" s="216" t="s">
        <v>85</v>
      </c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  <c r="AG96" s="214">
        <f>'02 - Cesta k ihrisku '!J30</f>
        <v>0</v>
      </c>
      <c r="AH96" s="215"/>
      <c r="AI96" s="215"/>
      <c r="AJ96" s="215"/>
      <c r="AK96" s="215"/>
      <c r="AL96" s="215"/>
      <c r="AM96" s="215"/>
      <c r="AN96" s="214">
        <f>SUM(AG96,AT96)</f>
        <v>0</v>
      </c>
      <c r="AO96" s="215"/>
      <c r="AP96" s="215"/>
      <c r="AQ96" s="83" t="s">
        <v>81</v>
      </c>
      <c r="AR96" s="80"/>
      <c r="AS96" s="84">
        <v>0</v>
      </c>
      <c r="AT96" s="85">
        <f>ROUND(SUM(AV96:AW96),2)</f>
        <v>0</v>
      </c>
      <c r="AU96" s="86">
        <f>'02 - Cesta k ihrisku '!P121</f>
        <v>0</v>
      </c>
      <c r="AV96" s="85">
        <f>'02 - Cesta k ihrisku '!J33</f>
        <v>0</v>
      </c>
      <c r="AW96" s="85">
        <f>'02 - Cesta k ihrisku '!J34</f>
        <v>0</v>
      </c>
      <c r="AX96" s="85">
        <f>'02 - Cesta k ihrisku '!J35</f>
        <v>0</v>
      </c>
      <c r="AY96" s="85">
        <f>'02 - Cesta k ihrisku '!J36</f>
        <v>0</v>
      </c>
      <c r="AZ96" s="85">
        <f>'02 - Cesta k ihrisku '!F33</f>
        <v>0</v>
      </c>
      <c r="BA96" s="85">
        <f>'02 - Cesta k ihrisku '!F34</f>
        <v>0</v>
      </c>
      <c r="BB96" s="85">
        <f>'02 - Cesta k ihrisku '!F35</f>
        <v>0</v>
      </c>
      <c r="BC96" s="85">
        <f>'02 - Cesta k ihrisku '!F36</f>
        <v>0</v>
      </c>
      <c r="BD96" s="87">
        <f>'02 - Cesta k ihrisku '!F37</f>
        <v>0</v>
      </c>
      <c r="BT96" s="88" t="s">
        <v>82</v>
      </c>
      <c r="BV96" s="88" t="s">
        <v>76</v>
      </c>
      <c r="BW96" s="88" t="s">
        <v>86</v>
      </c>
      <c r="BX96" s="88" t="s">
        <v>4</v>
      </c>
      <c r="CL96" s="88" t="s">
        <v>1</v>
      </c>
      <c r="CM96" s="88" t="s">
        <v>74</v>
      </c>
    </row>
    <row r="97" spans="1:91" s="7" customFormat="1" ht="24.75" customHeight="1">
      <c r="A97" s="79" t="s">
        <v>78</v>
      </c>
      <c r="B97" s="80"/>
      <c r="C97" s="81"/>
      <c r="D97" s="216" t="s">
        <v>87</v>
      </c>
      <c r="E97" s="216"/>
      <c r="F97" s="216"/>
      <c r="G97" s="216"/>
      <c r="H97" s="216"/>
      <c r="I97" s="82"/>
      <c r="J97" s="216" t="s">
        <v>88</v>
      </c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  <c r="AG97" s="214">
        <f>'03 - Miestna komunikácia ...'!J30</f>
        <v>0</v>
      </c>
      <c r="AH97" s="215"/>
      <c r="AI97" s="215"/>
      <c r="AJ97" s="215"/>
      <c r="AK97" s="215"/>
      <c r="AL97" s="215"/>
      <c r="AM97" s="215"/>
      <c r="AN97" s="214">
        <f>SUM(AG97,AT97)</f>
        <v>0</v>
      </c>
      <c r="AO97" s="215"/>
      <c r="AP97" s="215"/>
      <c r="AQ97" s="83" t="s">
        <v>81</v>
      </c>
      <c r="AR97" s="80"/>
      <c r="AS97" s="89">
        <v>0</v>
      </c>
      <c r="AT97" s="90">
        <f>ROUND(SUM(AV97:AW97),2)</f>
        <v>0</v>
      </c>
      <c r="AU97" s="91">
        <f>'03 - Miestna komunikácia ...'!P121</f>
        <v>0</v>
      </c>
      <c r="AV97" s="90">
        <f>'03 - Miestna komunikácia ...'!J33</f>
        <v>0</v>
      </c>
      <c r="AW97" s="90">
        <f>'03 - Miestna komunikácia ...'!J34</f>
        <v>0</v>
      </c>
      <c r="AX97" s="90">
        <f>'03 - Miestna komunikácia ...'!J35</f>
        <v>0</v>
      </c>
      <c r="AY97" s="90">
        <f>'03 - Miestna komunikácia ...'!J36</f>
        <v>0</v>
      </c>
      <c r="AZ97" s="90">
        <f>'03 - Miestna komunikácia ...'!F33</f>
        <v>0</v>
      </c>
      <c r="BA97" s="90">
        <f>'03 - Miestna komunikácia ...'!F34</f>
        <v>0</v>
      </c>
      <c r="BB97" s="90">
        <f>'03 - Miestna komunikácia ...'!F35</f>
        <v>0</v>
      </c>
      <c r="BC97" s="90">
        <f>'03 - Miestna komunikácia ...'!F36</f>
        <v>0</v>
      </c>
      <c r="BD97" s="92">
        <f>'03 - Miestna komunikácia ...'!F37</f>
        <v>0</v>
      </c>
      <c r="BT97" s="88" t="s">
        <v>82</v>
      </c>
      <c r="BV97" s="88" t="s">
        <v>76</v>
      </c>
      <c r="BW97" s="88" t="s">
        <v>89</v>
      </c>
      <c r="BX97" s="88" t="s">
        <v>4</v>
      </c>
      <c r="CL97" s="88" t="s">
        <v>1</v>
      </c>
      <c r="CM97" s="88" t="s">
        <v>74</v>
      </c>
    </row>
    <row r="98" spans="1:91" s="2" customFormat="1" ht="30" customHeight="1">
      <c r="A98" s="29"/>
      <c r="B98" s="30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  <row r="99" spans="1:91" s="2" customFormat="1" ht="6.95" customHeight="1">
      <c r="A99" s="29"/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30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</sheetData>
  <mergeCells count="50">
    <mergeCell ref="AR2:BE2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1 - Miestna komunikácia ...'!C2" display="/"/>
    <hyperlink ref="A96" location="'02 - Cesta k ihrisku '!C2" display="/"/>
    <hyperlink ref="A97" location="'03 - Miestna komunikácia 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1"/>
  <sheetViews>
    <sheetView showGridLines="0" topLeftCell="A111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9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4" t="s">
        <v>83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90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20" t="str">
        <f>'Rekapitulácia stavby'!K6</f>
        <v>Oprava komunikácie  v obci Žalobín</v>
      </c>
      <c r="F7" s="221"/>
      <c r="G7" s="221"/>
      <c r="H7" s="221"/>
      <c r="L7" s="17"/>
    </row>
    <row r="8" spans="1:46" s="2" customFormat="1" ht="12" customHeight="1">
      <c r="A8" s="29"/>
      <c r="B8" s="30"/>
      <c r="C8" s="29"/>
      <c r="D8" s="24" t="s">
        <v>91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0" t="s">
        <v>92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19. 9. 2022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3" t="str">
        <f>'Rekapitulácia stavby'!E14</f>
        <v>Vyplň údaj</v>
      </c>
      <c r="F18" s="181"/>
      <c r="G18" s="181"/>
      <c r="H18" s="181"/>
      <c r="I18" s="24" t="s">
        <v>26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24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26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24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26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186" t="s">
        <v>1</v>
      </c>
      <c r="F27" s="186"/>
      <c r="G27" s="186"/>
      <c r="H27" s="186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34</v>
      </c>
      <c r="E30" s="29"/>
      <c r="F30" s="29"/>
      <c r="G30" s="29"/>
      <c r="H30" s="29"/>
      <c r="I30" s="29"/>
      <c r="J30" s="71">
        <f>ROUND(J121,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38</v>
      </c>
      <c r="E33" s="35" t="s">
        <v>39</v>
      </c>
      <c r="F33" s="99">
        <f>ROUND((SUM(BE121:BE130)),  2)</f>
        <v>0</v>
      </c>
      <c r="G33" s="100"/>
      <c r="H33" s="100"/>
      <c r="I33" s="101">
        <v>0.2</v>
      </c>
      <c r="J33" s="99">
        <f>ROUND(((SUM(BE121:BE130))*I33),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40</v>
      </c>
      <c r="F34" s="99">
        <f>ROUND((SUM(BF121:BF130)),  2)</f>
        <v>0</v>
      </c>
      <c r="G34" s="100"/>
      <c r="H34" s="100"/>
      <c r="I34" s="101">
        <v>0.2</v>
      </c>
      <c r="J34" s="99">
        <f>ROUND(((SUM(BF121:BF130))*I34),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102">
        <f>ROUND((SUM(BG121:BG130)),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102">
        <f>ROUND((SUM(BH121:BH130)),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43</v>
      </c>
      <c r="F37" s="99">
        <f>ROUND((SUM(BI121:BI130)),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44</v>
      </c>
      <c r="E39" s="60"/>
      <c r="F39" s="60"/>
      <c r="G39" s="106" t="s">
        <v>45</v>
      </c>
      <c r="H39" s="107" t="s">
        <v>46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0" t="s">
        <v>50</v>
      </c>
      <c r="G61" s="45" t="s">
        <v>49</v>
      </c>
      <c r="H61" s="32"/>
      <c r="I61" s="32"/>
      <c r="J61" s="111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0" t="s">
        <v>50</v>
      </c>
      <c r="G76" s="45" t="s">
        <v>49</v>
      </c>
      <c r="H76" s="32"/>
      <c r="I76" s="32"/>
      <c r="J76" s="111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93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0" t="str">
        <f>E7</f>
        <v>Oprava komunikácie  v obci Žalobín</v>
      </c>
      <c r="F85" s="221"/>
      <c r="G85" s="221"/>
      <c r="H85" s="22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91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00" t="str">
        <f>E9</f>
        <v xml:space="preserve">01 - Miestna komunikácia na parkovisko 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 xml:space="preserve">Žalobín </v>
      </c>
      <c r="G89" s="29"/>
      <c r="H89" s="29"/>
      <c r="I89" s="24" t="s">
        <v>21</v>
      </c>
      <c r="J89" s="55" t="str">
        <f>IF(J12="","",J12)</f>
        <v>19. 9. 2022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>Obec Žalobin</v>
      </c>
      <c r="G91" s="29"/>
      <c r="H91" s="29"/>
      <c r="I91" s="24" t="s">
        <v>29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2" t="s">
        <v>94</v>
      </c>
      <c r="D94" s="104"/>
      <c r="E94" s="104"/>
      <c r="F94" s="104"/>
      <c r="G94" s="104"/>
      <c r="H94" s="104"/>
      <c r="I94" s="104"/>
      <c r="J94" s="113" t="s">
        <v>95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4" t="s">
        <v>96</v>
      </c>
      <c r="D96" s="29"/>
      <c r="E96" s="29"/>
      <c r="F96" s="29"/>
      <c r="G96" s="29"/>
      <c r="H96" s="29"/>
      <c r="I96" s="29"/>
      <c r="J96" s="71">
        <f>J121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97</v>
      </c>
    </row>
    <row r="97" spans="1:31" s="9" customFormat="1" ht="24.95" customHeight="1">
      <c r="B97" s="115"/>
      <c r="D97" s="116" t="s">
        <v>98</v>
      </c>
      <c r="E97" s="117"/>
      <c r="F97" s="117"/>
      <c r="G97" s="117"/>
      <c r="H97" s="117"/>
      <c r="I97" s="117"/>
      <c r="J97" s="118">
        <f>J122</f>
        <v>0</v>
      </c>
      <c r="L97" s="115"/>
    </row>
    <row r="98" spans="1:31" s="10" customFormat="1" ht="19.899999999999999" customHeight="1">
      <c r="B98" s="119"/>
      <c r="D98" s="120" t="s">
        <v>99</v>
      </c>
      <c r="E98" s="121"/>
      <c r="F98" s="121"/>
      <c r="G98" s="121"/>
      <c r="H98" s="121"/>
      <c r="I98" s="121"/>
      <c r="J98" s="122">
        <f>J123</f>
        <v>0</v>
      </c>
      <c r="L98" s="119"/>
    </row>
    <row r="99" spans="1:31" s="10" customFormat="1" ht="19.899999999999999" customHeight="1">
      <c r="B99" s="119"/>
      <c r="D99" s="120" t="s">
        <v>100</v>
      </c>
      <c r="E99" s="121"/>
      <c r="F99" s="121"/>
      <c r="G99" s="121"/>
      <c r="H99" s="121"/>
      <c r="I99" s="121"/>
      <c r="J99" s="122">
        <f>J125</f>
        <v>0</v>
      </c>
      <c r="L99" s="119"/>
    </row>
    <row r="100" spans="1:31" s="10" customFormat="1" ht="19.899999999999999" customHeight="1">
      <c r="B100" s="119"/>
      <c r="D100" s="120" t="s">
        <v>101</v>
      </c>
      <c r="E100" s="121"/>
      <c r="F100" s="121"/>
      <c r="G100" s="121"/>
      <c r="H100" s="121"/>
      <c r="I100" s="121"/>
      <c r="J100" s="122">
        <f>J127</f>
        <v>0</v>
      </c>
      <c r="L100" s="119"/>
    </row>
    <row r="101" spans="1:31" s="10" customFormat="1" ht="19.899999999999999" customHeight="1">
      <c r="B101" s="119"/>
      <c r="D101" s="120" t="s">
        <v>102</v>
      </c>
      <c r="E101" s="121"/>
      <c r="F101" s="121"/>
      <c r="G101" s="121"/>
      <c r="H101" s="121"/>
      <c r="I101" s="121"/>
      <c r="J101" s="122">
        <f>J129</f>
        <v>0</v>
      </c>
      <c r="L101" s="119"/>
    </row>
    <row r="102" spans="1:31" s="2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s="2" customFormat="1" ht="6.95" customHeight="1">
      <c r="A103" s="29"/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7" spans="1:31" s="2" customFormat="1" ht="6.95" customHeight="1">
      <c r="A107" s="29"/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24.95" customHeight="1">
      <c r="A108" s="29"/>
      <c r="B108" s="30"/>
      <c r="C108" s="18" t="s">
        <v>103</v>
      </c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15</v>
      </c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6.5" customHeight="1">
      <c r="A111" s="29"/>
      <c r="B111" s="30"/>
      <c r="C111" s="29"/>
      <c r="D111" s="29"/>
      <c r="E111" s="220" t="str">
        <f>E7</f>
        <v>Oprava komunikácie  v obci Žalobín</v>
      </c>
      <c r="F111" s="221"/>
      <c r="G111" s="221"/>
      <c r="H111" s="221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91</v>
      </c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>
      <c r="A113" s="29"/>
      <c r="B113" s="30"/>
      <c r="C113" s="29"/>
      <c r="D113" s="29"/>
      <c r="E113" s="200" t="str">
        <f>E9</f>
        <v xml:space="preserve">01 - Miestna komunikácia na parkovisko </v>
      </c>
      <c r="F113" s="222"/>
      <c r="G113" s="222"/>
      <c r="H113" s="222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>
      <c r="A115" s="29"/>
      <c r="B115" s="30"/>
      <c r="C115" s="24" t="s">
        <v>19</v>
      </c>
      <c r="D115" s="29"/>
      <c r="E115" s="29"/>
      <c r="F115" s="22" t="str">
        <f>F12</f>
        <v xml:space="preserve">Žalobín </v>
      </c>
      <c r="G115" s="29"/>
      <c r="H115" s="29"/>
      <c r="I115" s="24" t="s">
        <v>21</v>
      </c>
      <c r="J115" s="55" t="str">
        <f>IF(J12="","",J12)</f>
        <v>19. 9. 2022</v>
      </c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5.2" customHeight="1">
      <c r="A117" s="29"/>
      <c r="B117" s="30"/>
      <c r="C117" s="24" t="s">
        <v>23</v>
      </c>
      <c r="D117" s="29"/>
      <c r="E117" s="29"/>
      <c r="F117" s="22" t="str">
        <f>E15</f>
        <v>Obec Žalobin</v>
      </c>
      <c r="G117" s="29"/>
      <c r="H117" s="29"/>
      <c r="I117" s="24" t="s">
        <v>29</v>
      </c>
      <c r="J117" s="27" t="str">
        <f>E21</f>
        <v xml:space="preserve"> </v>
      </c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>
      <c r="A118" s="29"/>
      <c r="B118" s="30"/>
      <c r="C118" s="24" t="s">
        <v>27</v>
      </c>
      <c r="D118" s="29"/>
      <c r="E118" s="29"/>
      <c r="F118" s="22" t="str">
        <f>IF(E18="","",E18)</f>
        <v>Vyplň údaj</v>
      </c>
      <c r="G118" s="29"/>
      <c r="H118" s="29"/>
      <c r="I118" s="24" t="s">
        <v>32</v>
      </c>
      <c r="J118" s="27" t="str">
        <f>E24</f>
        <v xml:space="preserve"> </v>
      </c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0.3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11" customFormat="1" ht="29.25" customHeight="1">
      <c r="A120" s="123"/>
      <c r="B120" s="124"/>
      <c r="C120" s="125" t="s">
        <v>104</v>
      </c>
      <c r="D120" s="126" t="s">
        <v>59</v>
      </c>
      <c r="E120" s="126" t="s">
        <v>55</v>
      </c>
      <c r="F120" s="126" t="s">
        <v>56</v>
      </c>
      <c r="G120" s="126" t="s">
        <v>105</v>
      </c>
      <c r="H120" s="126" t="s">
        <v>106</v>
      </c>
      <c r="I120" s="126" t="s">
        <v>107</v>
      </c>
      <c r="J120" s="127" t="s">
        <v>95</v>
      </c>
      <c r="K120" s="128" t="s">
        <v>108</v>
      </c>
      <c r="L120" s="129"/>
      <c r="M120" s="62" t="s">
        <v>1</v>
      </c>
      <c r="N120" s="63" t="s">
        <v>38</v>
      </c>
      <c r="O120" s="63" t="s">
        <v>109</v>
      </c>
      <c r="P120" s="63" t="s">
        <v>110</v>
      </c>
      <c r="Q120" s="63" t="s">
        <v>111</v>
      </c>
      <c r="R120" s="63" t="s">
        <v>112</v>
      </c>
      <c r="S120" s="63" t="s">
        <v>113</v>
      </c>
      <c r="T120" s="64" t="s">
        <v>114</v>
      </c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</row>
    <row r="121" spans="1:65" s="2" customFormat="1" ht="22.9" customHeight="1">
      <c r="A121" s="29"/>
      <c r="B121" s="30"/>
      <c r="C121" s="69" t="s">
        <v>96</v>
      </c>
      <c r="D121" s="29"/>
      <c r="E121" s="29"/>
      <c r="F121" s="29"/>
      <c r="G121" s="29"/>
      <c r="H121" s="29"/>
      <c r="I121" s="29"/>
      <c r="J121" s="130">
        <f>BK121</f>
        <v>0</v>
      </c>
      <c r="K121" s="29"/>
      <c r="L121" s="30"/>
      <c r="M121" s="65"/>
      <c r="N121" s="56"/>
      <c r="O121" s="66"/>
      <c r="P121" s="131">
        <f>P122</f>
        <v>0</v>
      </c>
      <c r="Q121" s="66"/>
      <c r="R121" s="131">
        <f>R122</f>
        <v>36.045479999999998</v>
      </c>
      <c r="S121" s="66"/>
      <c r="T121" s="132">
        <f>T122</f>
        <v>1.75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T121" s="14" t="s">
        <v>73</v>
      </c>
      <c r="AU121" s="14" t="s">
        <v>97</v>
      </c>
      <c r="BK121" s="133">
        <f>BK122</f>
        <v>0</v>
      </c>
    </row>
    <row r="122" spans="1:65" s="12" customFormat="1" ht="25.9" customHeight="1">
      <c r="B122" s="134"/>
      <c r="D122" s="135" t="s">
        <v>73</v>
      </c>
      <c r="E122" s="136" t="s">
        <v>115</v>
      </c>
      <c r="F122" s="136" t="s">
        <v>116</v>
      </c>
      <c r="I122" s="137"/>
      <c r="J122" s="138">
        <f>BK122</f>
        <v>0</v>
      </c>
      <c r="L122" s="134"/>
      <c r="M122" s="139"/>
      <c r="N122" s="140"/>
      <c r="O122" s="140"/>
      <c r="P122" s="141">
        <f>P123+P125+P127+P129</f>
        <v>0</v>
      </c>
      <c r="Q122" s="140"/>
      <c r="R122" s="141">
        <f>R123+R125+R127+R129</f>
        <v>36.045479999999998</v>
      </c>
      <c r="S122" s="140"/>
      <c r="T122" s="142">
        <f>T123+T125+T127+T129</f>
        <v>1.75</v>
      </c>
      <c r="AR122" s="135" t="s">
        <v>82</v>
      </c>
      <c r="AT122" s="143" t="s">
        <v>73</v>
      </c>
      <c r="AU122" s="143" t="s">
        <v>74</v>
      </c>
      <c r="AY122" s="135" t="s">
        <v>117</v>
      </c>
      <c r="BK122" s="144">
        <f>BK123+BK125+BK127+BK129</f>
        <v>0</v>
      </c>
    </row>
    <row r="123" spans="1:65" s="12" customFormat="1" ht="22.9" customHeight="1">
      <c r="B123" s="134"/>
      <c r="D123" s="135" t="s">
        <v>73</v>
      </c>
      <c r="E123" s="145" t="s">
        <v>82</v>
      </c>
      <c r="F123" s="145" t="s">
        <v>118</v>
      </c>
      <c r="I123" s="137"/>
      <c r="J123" s="146">
        <f>BK123</f>
        <v>0</v>
      </c>
      <c r="L123" s="134"/>
      <c r="M123" s="139"/>
      <c r="N123" s="140"/>
      <c r="O123" s="140"/>
      <c r="P123" s="141">
        <f>P124</f>
        <v>0</v>
      </c>
      <c r="Q123" s="140"/>
      <c r="R123" s="141">
        <f>R124</f>
        <v>0</v>
      </c>
      <c r="S123" s="140"/>
      <c r="T123" s="142">
        <f>T124</f>
        <v>1.75</v>
      </c>
      <c r="AR123" s="135" t="s">
        <v>82</v>
      </c>
      <c r="AT123" s="143" t="s">
        <v>73</v>
      </c>
      <c r="AU123" s="143" t="s">
        <v>82</v>
      </c>
      <c r="AY123" s="135" t="s">
        <v>117</v>
      </c>
      <c r="BK123" s="144">
        <f>BK124</f>
        <v>0</v>
      </c>
    </row>
    <row r="124" spans="1:65" s="2" customFormat="1" ht="24.2" customHeight="1">
      <c r="A124" s="29"/>
      <c r="B124" s="147"/>
      <c r="C124" s="148" t="s">
        <v>119</v>
      </c>
      <c r="D124" s="148" t="s">
        <v>120</v>
      </c>
      <c r="E124" s="149" t="s">
        <v>121</v>
      </c>
      <c r="F124" s="150" t="s">
        <v>122</v>
      </c>
      <c r="G124" s="151" t="s">
        <v>123</v>
      </c>
      <c r="H124" s="152">
        <v>14</v>
      </c>
      <c r="I124" s="153"/>
      <c r="J124" s="154">
        <f>ROUND(I124*H124,2)</f>
        <v>0</v>
      </c>
      <c r="K124" s="155"/>
      <c r="L124" s="30"/>
      <c r="M124" s="156" t="s">
        <v>1</v>
      </c>
      <c r="N124" s="157" t="s">
        <v>40</v>
      </c>
      <c r="O124" s="58"/>
      <c r="P124" s="158">
        <f>O124*H124</f>
        <v>0</v>
      </c>
      <c r="Q124" s="158">
        <v>0</v>
      </c>
      <c r="R124" s="158">
        <f>Q124*H124</f>
        <v>0</v>
      </c>
      <c r="S124" s="158">
        <v>0.125</v>
      </c>
      <c r="T124" s="159">
        <f>S124*H124</f>
        <v>1.75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60" t="s">
        <v>124</v>
      </c>
      <c r="AT124" s="160" t="s">
        <v>120</v>
      </c>
      <c r="AU124" s="160" t="s">
        <v>119</v>
      </c>
      <c r="AY124" s="14" t="s">
        <v>117</v>
      </c>
      <c r="BE124" s="161">
        <f>IF(N124="základná",J124,0)</f>
        <v>0</v>
      </c>
      <c r="BF124" s="161">
        <f>IF(N124="znížená",J124,0)</f>
        <v>0</v>
      </c>
      <c r="BG124" s="161">
        <f>IF(N124="zákl. prenesená",J124,0)</f>
        <v>0</v>
      </c>
      <c r="BH124" s="161">
        <f>IF(N124="zníž. prenesená",J124,0)</f>
        <v>0</v>
      </c>
      <c r="BI124" s="161">
        <f>IF(N124="nulová",J124,0)</f>
        <v>0</v>
      </c>
      <c r="BJ124" s="14" t="s">
        <v>119</v>
      </c>
      <c r="BK124" s="161">
        <f>ROUND(I124*H124,2)</f>
        <v>0</v>
      </c>
      <c r="BL124" s="14" t="s">
        <v>124</v>
      </c>
      <c r="BM124" s="160" t="s">
        <v>125</v>
      </c>
    </row>
    <row r="125" spans="1:65" s="12" customFormat="1" ht="22.9" customHeight="1">
      <c r="B125" s="134"/>
      <c r="D125" s="135" t="s">
        <v>73</v>
      </c>
      <c r="E125" s="145" t="s">
        <v>126</v>
      </c>
      <c r="F125" s="145" t="s">
        <v>127</v>
      </c>
      <c r="I125" s="137"/>
      <c r="J125" s="146">
        <f>BK125</f>
        <v>0</v>
      </c>
      <c r="L125" s="134"/>
      <c r="M125" s="139"/>
      <c r="N125" s="140"/>
      <c r="O125" s="140"/>
      <c r="P125" s="141">
        <f>P126</f>
        <v>0</v>
      </c>
      <c r="Q125" s="140"/>
      <c r="R125" s="141">
        <f>R126</f>
        <v>36.045479999999998</v>
      </c>
      <c r="S125" s="140"/>
      <c r="T125" s="142">
        <f>T126</f>
        <v>0</v>
      </c>
      <c r="AR125" s="135" t="s">
        <v>82</v>
      </c>
      <c r="AT125" s="143" t="s">
        <v>73</v>
      </c>
      <c r="AU125" s="143" t="s">
        <v>82</v>
      </c>
      <c r="AY125" s="135" t="s">
        <v>117</v>
      </c>
      <c r="BK125" s="144">
        <f>BK126</f>
        <v>0</v>
      </c>
    </row>
    <row r="126" spans="1:65" s="2" customFormat="1" ht="33" customHeight="1">
      <c r="A126" s="29"/>
      <c r="B126" s="147"/>
      <c r="C126" s="148" t="s">
        <v>128</v>
      </c>
      <c r="D126" s="148" t="s">
        <v>120</v>
      </c>
      <c r="E126" s="149" t="s">
        <v>129</v>
      </c>
      <c r="F126" s="150" t="s">
        <v>130</v>
      </c>
      <c r="G126" s="151" t="s">
        <v>123</v>
      </c>
      <c r="H126" s="152">
        <v>278</v>
      </c>
      <c r="I126" s="153"/>
      <c r="J126" s="154">
        <f>ROUND(I126*H126,2)</f>
        <v>0</v>
      </c>
      <c r="K126" s="155"/>
      <c r="L126" s="30"/>
      <c r="M126" s="156" t="s">
        <v>1</v>
      </c>
      <c r="N126" s="157" t="s">
        <v>40</v>
      </c>
      <c r="O126" s="58"/>
      <c r="P126" s="158">
        <f>O126*H126</f>
        <v>0</v>
      </c>
      <c r="Q126" s="158">
        <v>0.12966</v>
      </c>
      <c r="R126" s="158">
        <f>Q126*H126</f>
        <v>36.045479999999998</v>
      </c>
      <c r="S126" s="158">
        <v>0</v>
      </c>
      <c r="T126" s="159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0" t="s">
        <v>124</v>
      </c>
      <c r="AT126" s="160" t="s">
        <v>120</v>
      </c>
      <c r="AU126" s="160" t="s">
        <v>119</v>
      </c>
      <c r="AY126" s="14" t="s">
        <v>117</v>
      </c>
      <c r="BE126" s="161">
        <f>IF(N126="základná",J126,0)</f>
        <v>0</v>
      </c>
      <c r="BF126" s="161">
        <f>IF(N126="znížená",J126,0)</f>
        <v>0</v>
      </c>
      <c r="BG126" s="161">
        <f>IF(N126="zákl. prenesená",J126,0)</f>
        <v>0</v>
      </c>
      <c r="BH126" s="161">
        <f>IF(N126="zníž. prenesená",J126,0)</f>
        <v>0</v>
      </c>
      <c r="BI126" s="161">
        <f>IF(N126="nulová",J126,0)</f>
        <v>0</v>
      </c>
      <c r="BJ126" s="14" t="s">
        <v>119</v>
      </c>
      <c r="BK126" s="161">
        <f>ROUND(I126*H126,2)</f>
        <v>0</v>
      </c>
      <c r="BL126" s="14" t="s">
        <v>124</v>
      </c>
      <c r="BM126" s="160" t="s">
        <v>131</v>
      </c>
    </row>
    <row r="127" spans="1:65" s="12" customFormat="1" ht="22.9" customHeight="1">
      <c r="B127" s="134"/>
      <c r="D127" s="135" t="s">
        <v>73</v>
      </c>
      <c r="E127" s="145" t="s">
        <v>132</v>
      </c>
      <c r="F127" s="145" t="s">
        <v>133</v>
      </c>
      <c r="I127" s="137"/>
      <c r="J127" s="146">
        <f>BK127</f>
        <v>0</v>
      </c>
      <c r="L127" s="134"/>
      <c r="M127" s="139"/>
      <c r="N127" s="140"/>
      <c r="O127" s="140"/>
      <c r="P127" s="141">
        <f>P128</f>
        <v>0</v>
      </c>
      <c r="Q127" s="140"/>
      <c r="R127" s="141">
        <f>R128</f>
        <v>0</v>
      </c>
      <c r="S127" s="140"/>
      <c r="T127" s="142">
        <f>T128</f>
        <v>0</v>
      </c>
      <c r="AR127" s="135" t="s">
        <v>82</v>
      </c>
      <c r="AT127" s="143" t="s">
        <v>73</v>
      </c>
      <c r="AU127" s="143" t="s">
        <v>82</v>
      </c>
      <c r="AY127" s="135" t="s">
        <v>117</v>
      </c>
      <c r="BK127" s="144">
        <f>BK128</f>
        <v>0</v>
      </c>
    </row>
    <row r="128" spans="1:65" s="2" customFormat="1" ht="24.2" customHeight="1">
      <c r="A128" s="29"/>
      <c r="B128" s="147"/>
      <c r="C128" s="148" t="s">
        <v>82</v>
      </c>
      <c r="D128" s="148" t="s">
        <v>120</v>
      </c>
      <c r="E128" s="149" t="s">
        <v>134</v>
      </c>
      <c r="F128" s="150" t="s">
        <v>135</v>
      </c>
      <c r="G128" s="151" t="s">
        <v>136</v>
      </c>
      <c r="H128" s="152">
        <v>14</v>
      </c>
      <c r="I128" s="153"/>
      <c r="J128" s="154">
        <f>ROUND(I128*H128,2)</f>
        <v>0</v>
      </c>
      <c r="K128" s="155"/>
      <c r="L128" s="30"/>
      <c r="M128" s="156" t="s">
        <v>1</v>
      </c>
      <c r="N128" s="157" t="s">
        <v>40</v>
      </c>
      <c r="O128" s="58"/>
      <c r="P128" s="158">
        <f>O128*H128</f>
        <v>0</v>
      </c>
      <c r="Q128" s="158">
        <v>0</v>
      </c>
      <c r="R128" s="158">
        <f>Q128*H128</f>
        <v>0</v>
      </c>
      <c r="S128" s="158">
        <v>0</v>
      </c>
      <c r="T128" s="159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124</v>
      </c>
      <c r="AT128" s="160" t="s">
        <v>120</v>
      </c>
      <c r="AU128" s="160" t="s">
        <v>119</v>
      </c>
      <c r="AY128" s="14" t="s">
        <v>117</v>
      </c>
      <c r="BE128" s="161">
        <f>IF(N128="základná",J128,0)</f>
        <v>0</v>
      </c>
      <c r="BF128" s="161">
        <f>IF(N128="znížená",J128,0)</f>
        <v>0</v>
      </c>
      <c r="BG128" s="161">
        <f>IF(N128="zákl. prenesená",J128,0)</f>
        <v>0</v>
      </c>
      <c r="BH128" s="161">
        <f>IF(N128="zníž. prenesená",J128,0)</f>
        <v>0</v>
      </c>
      <c r="BI128" s="161">
        <f>IF(N128="nulová",J128,0)</f>
        <v>0</v>
      </c>
      <c r="BJ128" s="14" t="s">
        <v>119</v>
      </c>
      <c r="BK128" s="161">
        <f>ROUND(I128*H128,2)</f>
        <v>0</v>
      </c>
      <c r="BL128" s="14" t="s">
        <v>124</v>
      </c>
      <c r="BM128" s="160" t="s">
        <v>137</v>
      </c>
    </row>
    <row r="129" spans="1:65" s="12" customFormat="1" ht="22.9" customHeight="1">
      <c r="B129" s="134"/>
      <c r="D129" s="135" t="s">
        <v>73</v>
      </c>
      <c r="E129" s="145" t="s">
        <v>138</v>
      </c>
      <c r="F129" s="145" t="s">
        <v>139</v>
      </c>
      <c r="I129" s="137"/>
      <c r="J129" s="146">
        <f>BK129</f>
        <v>0</v>
      </c>
      <c r="L129" s="134"/>
      <c r="M129" s="139"/>
      <c r="N129" s="140"/>
      <c r="O129" s="140"/>
      <c r="P129" s="141">
        <f>P130</f>
        <v>0</v>
      </c>
      <c r="Q129" s="140"/>
      <c r="R129" s="141">
        <f>R130</f>
        <v>0</v>
      </c>
      <c r="S129" s="140"/>
      <c r="T129" s="142">
        <f>T130</f>
        <v>0</v>
      </c>
      <c r="AR129" s="135" t="s">
        <v>82</v>
      </c>
      <c r="AT129" s="143" t="s">
        <v>73</v>
      </c>
      <c r="AU129" s="143" t="s">
        <v>82</v>
      </c>
      <c r="AY129" s="135" t="s">
        <v>117</v>
      </c>
      <c r="BK129" s="144">
        <f>BK130</f>
        <v>0</v>
      </c>
    </row>
    <row r="130" spans="1:65" s="2" customFormat="1" ht="33" customHeight="1">
      <c r="A130" s="29"/>
      <c r="B130" s="147"/>
      <c r="C130" s="148" t="s">
        <v>124</v>
      </c>
      <c r="D130" s="148" t="s">
        <v>120</v>
      </c>
      <c r="E130" s="149" t="s">
        <v>140</v>
      </c>
      <c r="F130" s="150" t="s">
        <v>141</v>
      </c>
      <c r="G130" s="151" t="s">
        <v>142</v>
      </c>
      <c r="H130" s="152">
        <v>36.045000000000002</v>
      </c>
      <c r="I130" s="153"/>
      <c r="J130" s="154">
        <f>ROUND(I130*H130,2)</f>
        <v>0</v>
      </c>
      <c r="K130" s="155"/>
      <c r="L130" s="30"/>
      <c r="M130" s="162" t="s">
        <v>1</v>
      </c>
      <c r="N130" s="163" t="s">
        <v>40</v>
      </c>
      <c r="O130" s="164"/>
      <c r="P130" s="165">
        <f>O130*H130</f>
        <v>0</v>
      </c>
      <c r="Q130" s="165">
        <v>0</v>
      </c>
      <c r="R130" s="165">
        <f>Q130*H130</f>
        <v>0</v>
      </c>
      <c r="S130" s="165">
        <v>0</v>
      </c>
      <c r="T130" s="166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124</v>
      </c>
      <c r="AT130" s="160" t="s">
        <v>120</v>
      </c>
      <c r="AU130" s="160" t="s">
        <v>119</v>
      </c>
      <c r="AY130" s="14" t="s">
        <v>117</v>
      </c>
      <c r="BE130" s="161">
        <f>IF(N130="základná",J130,0)</f>
        <v>0</v>
      </c>
      <c r="BF130" s="161">
        <f>IF(N130="znížená",J130,0)</f>
        <v>0</v>
      </c>
      <c r="BG130" s="161">
        <f>IF(N130="zákl. prenesená",J130,0)</f>
        <v>0</v>
      </c>
      <c r="BH130" s="161">
        <f>IF(N130="zníž. prenesená",J130,0)</f>
        <v>0</v>
      </c>
      <c r="BI130" s="161">
        <f>IF(N130="nulová",J130,0)</f>
        <v>0</v>
      </c>
      <c r="BJ130" s="14" t="s">
        <v>119</v>
      </c>
      <c r="BK130" s="161">
        <f>ROUND(I130*H130,2)</f>
        <v>0</v>
      </c>
      <c r="BL130" s="14" t="s">
        <v>124</v>
      </c>
      <c r="BM130" s="160" t="s">
        <v>143</v>
      </c>
    </row>
    <row r="131" spans="1:65" s="2" customFormat="1" ht="6.95" customHeight="1">
      <c r="A131" s="29"/>
      <c r="B131" s="47"/>
      <c r="C131" s="48"/>
      <c r="D131" s="48"/>
      <c r="E131" s="48"/>
      <c r="F131" s="48"/>
      <c r="G131" s="48"/>
      <c r="H131" s="48"/>
      <c r="I131" s="48"/>
      <c r="J131" s="48"/>
      <c r="K131" s="48"/>
      <c r="L131" s="30"/>
      <c r="M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</sheetData>
  <autoFilter ref="C120:K130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2"/>
  <sheetViews>
    <sheetView showGridLines="0" tabSelected="1" workbookViewId="0">
      <selection activeCell="F118" sqref="F118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9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4" t="s">
        <v>86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90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20" t="str">
        <f>'Rekapitulácia stavby'!K6</f>
        <v>Oprava komunikácie  v obci Žalobín</v>
      </c>
      <c r="F7" s="221"/>
      <c r="G7" s="221"/>
      <c r="H7" s="221"/>
      <c r="L7" s="17"/>
    </row>
    <row r="8" spans="1:46" s="2" customFormat="1" ht="12" customHeight="1">
      <c r="A8" s="29"/>
      <c r="B8" s="30"/>
      <c r="C8" s="29"/>
      <c r="D8" s="24" t="s">
        <v>91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0" t="s">
        <v>144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19. 9. 2022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3" t="str">
        <f>'Rekapitulácia stavby'!E14</f>
        <v>Vyplň údaj</v>
      </c>
      <c r="F18" s="181"/>
      <c r="G18" s="181"/>
      <c r="H18" s="181"/>
      <c r="I18" s="24" t="s">
        <v>26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24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26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24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26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186" t="s">
        <v>1</v>
      </c>
      <c r="F27" s="186"/>
      <c r="G27" s="186"/>
      <c r="H27" s="186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34</v>
      </c>
      <c r="E30" s="29"/>
      <c r="F30" s="29"/>
      <c r="G30" s="29"/>
      <c r="H30" s="29"/>
      <c r="I30" s="29"/>
      <c r="J30" s="71">
        <f>ROUND(J121,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38</v>
      </c>
      <c r="E33" s="35" t="s">
        <v>39</v>
      </c>
      <c r="F33" s="99">
        <f>ROUND((SUM(BE121:BE131)),  2)</f>
        <v>0</v>
      </c>
      <c r="G33" s="100"/>
      <c r="H33" s="100"/>
      <c r="I33" s="101">
        <v>0.2</v>
      </c>
      <c r="J33" s="99">
        <f>ROUND(((SUM(BE121:BE131))*I33),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40</v>
      </c>
      <c r="F34" s="99">
        <f>ROUND((SUM(BF121:BF131)),  2)</f>
        <v>0</v>
      </c>
      <c r="G34" s="100"/>
      <c r="H34" s="100"/>
      <c r="I34" s="101">
        <v>0.2</v>
      </c>
      <c r="J34" s="99">
        <f>ROUND(((SUM(BF121:BF131))*I34),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102">
        <f>ROUND((SUM(BG121:BG131)),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102">
        <f>ROUND((SUM(BH121:BH131)),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43</v>
      </c>
      <c r="F37" s="99">
        <f>ROUND((SUM(BI121:BI131)),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44</v>
      </c>
      <c r="E39" s="60"/>
      <c r="F39" s="60"/>
      <c r="G39" s="106" t="s">
        <v>45</v>
      </c>
      <c r="H39" s="107" t="s">
        <v>46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0" t="s">
        <v>50</v>
      </c>
      <c r="G61" s="45" t="s">
        <v>49</v>
      </c>
      <c r="H61" s="32"/>
      <c r="I61" s="32"/>
      <c r="J61" s="111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0" t="s">
        <v>50</v>
      </c>
      <c r="G76" s="45" t="s">
        <v>49</v>
      </c>
      <c r="H76" s="32"/>
      <c r="I76" s="32"/>
      <c r="J76" s="111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93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0" t="str">
        <f>E7</f>
        <v>Oprava komunikácie  v obci Žalobín</v>
      </c>
      <c r="F85" s="221"/>
      <c r="G85" s="221"/>
      <c r="H85" s="22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91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00" t="str">
        <f>E9</f>
        <v xml:space="preserve">02 - Cesta k ihrisku 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 xml:space="preserve">Žalobín </v>
      </c>
      <c r="G89" s="29"/>
      <c r="H89" s="29"/>
      <c r="I89" s="24" t="s">
        <v>21</v>
      </c>
      <c r="J89" s="55" t="str">
        <f>IF(J12="","",J12)</f>
        <v>19. 9. 2022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>Obec Žalobin</v>
      </c>
      <c r="G91" s="29"/>
      <c r="H91" s="29"/>
      <c r="I91" s="24" t="s">
        <v>29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2" t="s">
        <v>94</v>
      </c>
      <c r="D94" s="104"/>
      <c r="E94" s="104"/>
      <c r="F94" s="104"/>
      <c r="G94" s="104"/>
      <c r="H94" s="104"/>
      <c r="I94" s="104"/>
      <c r="J94" s="113" t="s">
        <v>95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4" t="s">
        <v>96</v>
      </c>
      <c r="D96" s="29"/>
      <c r="E96" s="29"/>
      <c r="F96" s="29"/>
      <c r="G96" s="29"/>
      <c r="H96" s="29"/>
      <c r="I96" s="29"/>
      <c r="J96" s="71">
        <f>J121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97</v>
      </c>
    </row>
    <row r="97" spans="1:31" s="9" customFormat="1" ht="24.95" customHeight="1">
      <c r="B97" s="115"/>
      <c r="D97" s="116" t="s">
        <v>98</v>
      </c>
      <c r="E97" s="117"/>
      <c r="F97" s="117"/>
      <c r="G97" s="117"/>
      <c r="H97" s="117"/>
      <c r="I97" s="117"/>
      <c r="J97" s="118">
        <f>J122</f>
        <v>0</v>
      </c>
      <c r="L97" s="115"/>
    </row>
    <row r="98" spans="1:31" s="10" customFormat="1" ht="19.899999999999999" customHeight="1">
      <c r="B98" s="119"/>
      <c r="D98" s="120" t="s">
        <v>99</v>
      </c>
      <c r="E98" s="121"/>
      <c r="F98" s="121"/>
      <c r="G98" s="121"/>
      <c r="H98" s="121"/>
      <c r="I98" s="121"/>
      <c r="J98" s="122">
        <f>J123</f>
        <v>0</v>
      </c>
      <c r="L98" s="119"/>
    </row>
    <row r="99" spans="1:31" s="10" customFormat="1" ht="19.899999999999999" customHeight="1">
      <c r="B99" s="119"/>
      <c r="D99" s="120" t="s">
        <v>100</v>
      </c>
      <c r="E99" s="121"/>
      <c r="F99" s="121"/>
      <c r="G99" s="121"/>
      <c r="H99" s="121"/>
      <c r="I99" s="121"/>
      <c r="J99" s="122">
        <f>J125</f>
        <v>0</v>
      </c>
      <c r="L99" s="119"/>
    </row>
    <row r="100" spans="1:31" s="10" customFormat="1" ht="19.899999999999999" customHeight="1">
      <c r="B100" s="119"/>
      <c r="D100" s="120" t="s">
        <v>101</v>
      </c>
      <c r="E100" s="121"/>
      <c r="F100" s="121"/>
      <c r="G100" s="121"/>
      <c r="H100" s="121"/>
      <c r="I100" s="121"/>
      <c r="J100" s="122">
        <f>J128</f>
        <v>0</v>
      </c>
      <c r="L100" s="119"/>
    </row>
    <row r="101" spans="1:31" s="10" customFormat="1" ht="19.899999999999999" customHeight="1">
      <c r="B101" s="119"/>
      <c r="D101" s="120" t="s">
        <v>102</v>
      </c>
      <c r="E101" s="121"/>
      <c r="F101" s="121"/>
      <c r="G101" s="121"/>
      <c r="H101" s="121"/>
      <c r="I101" s="121"/>
      <c r="J101" s="122">
        <f>J130</f>
        <v>0</v>
      </c>
      <c r="L101" s="119"/>
    </row>
    <row r="102" spans="1:31" s="2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s="2" customFormat="1" ht="6.95" customHeight="1">
      <c r="A103" s="29"/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7" spans="1:31" s="2" customFormat="1" ht="6.95" customHeight="1">
      <c r="A107" s="29"/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24.95" customHeight="1">
      <c r="A108" s="29"/>
      <c r="B108" s="30"/>
      <c r="C108" s="18" t="s">
        <v>103</v>
      </c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15</v>
      </c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6.5" customHeight="1">
      <c r="A111" s="29"/>
      <c r="B111" s="30"/>
      <c r="C111" s="29"/>
      <c r="D111" s="29"/>
      <c r="E111" s="220" t="str">
        <f>E7</f>
        <v>Oprava komunikácie  v obci Žalobín</v>
      </c>
      <c r="F111" s="221"/>
      <c r="G111" s="221"/>
      <c r="H111" s="221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91</v>
      </c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>
      <c r="A113" s="29"/>
      <c r="B113" s="30"/>
      <c r="C113" s="29"/>
      <c r="D113" s="29"/>
      <c r="E113" s="200" t="str">
        <f>E9</f>
        <v xml:space="preserve">02 - Cesta k ihrisku </v>
      </c>
      <c r="F113" s="222"/>
      <c r="G113" s="222"/>
      <c r="H113" s="222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>
      <c r="A115" s="29"/>
      <c r="B115" s="30"/>
      <c r="C115" s="24" t="s">
        <v>19</v>
      </c>
      <c r="D115" s="29"/>
      <c r="E115" s="29"/>
      <c r="F115" s="22" t="str">
        <f>F12</f>
        <v xml:space="preserve">Žalobín </v>
      </c>
      <c r="G115" s="29"/>
      <c r="H115" s="29"/>
      <c r="I115" s="24" t="s">
        <v>21</v>
      </c>
      <c r="J115" s="55" t="str">
        <f>IF(J12="","",J12)</f>
        <v>19. 9. 2022</v>
      </c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5.2" customHeight="1">
      <c r="A117" s="29"/>
      <c r="B117" s="30"/>
      <c r="C117" s="24" t="s">
        <v>23</v>
      </c>
      <c r="D117" s="29"/>
      <c r="E117" s="29"/>
      <c r="F117" s="22" t="str">
        <f>E15</f>
        <v>Obec Žalobin</v>
      </c>
      <c r="G117" s="29"/>
      <c r="H117" s="29"/>
      <c r="I117" s="24" t="s">
        <v>29</v>
      </c>
      <c r="J117" s="27" t="str">
        <f>E21</f>
        <v xml:space="preserve"> </v>
      </c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>
      <c r="A118" s="29"/>
      <c r="B118" s="30"/>
      <c r="C118" s="24" t="s">
        <v>27</v>
      </c>
      <c r="D118" s="29"/>
      <c r="E118" s="29"/>
      <c r="F118" s="22"/>
      <c r="G118" s="29"/>
      <c r="H118" s="29"/>
      <c r="I118" s="24" t="s">
        <v>32</v>
      </c>
      <c r="J118" s="27" t="str">
        <f>E24</f>
        <v xml:space="preserve"> </v>
      </c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0.3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11" customFormat="1" ht="29.25" customHeight="1">
      <c r="A120" s="123"/>
      <c r="B120" s="124"/>
      <c r="C120" s="125" t="s">
        <v>104</v>
      </c>
      <c r="D120" s="126" t="s">
        <v>59</v>
      </c>
      <c r="E120" s="126" t="s">
        <v>55</v>
      </c>
      <c r="F120" s="126" t="s">
        <v>56</v>
      </c>
      <c r="G120" s="126" t="s">
        <v>105</v>
      </c>
      <c r="H120" s="126" t="s">
        <v>106</v>
      </c>
      <c r="I120" s="126" t="s">
        <v>107</v>
      </c>
      <c r="J120" s="127" t="s">
        <v>95</v>
      </c>
      <c r="K120" s="128" t="s">
        <v>108</v>
      </c>
      <c r="L120" s="129"/>
      <c r="M120" s="62" t="s">
        <v>1</v>
      </c>
      <c r="N120" s="63" t="s">
        <v>38</v>
      </c>
      <c r="O120" s="63" t="s">
        <v>109</v>
      </c>
      <c r="P120" s="63" t="s">
        <v>110</v>
      </c>
      <c r="Q120" s="63" t="s">
        <v>111</v>
      </c>
      <c r="R120" s="63" t="s">
        <v>112</v>
      </c>
      <c r="S120" s="63" t="s">
        <v>113</v>
      </c>
      <c r="T120" s="64" t="s">
        <v>114</v>
      </c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</row>
    <row r="121" spans="1:65" s="2" customFormat="1" ht="22.9" customHeight="1">
      <c r="A121" s="29"/>
      <c r="B121" s="30"/>
      <c r="C121" s="69" t="s">
        <v>96</v>
      </c>
      <c r="D121" s="29"/>
      <c r="E121" s="29"/>
      <c r="F121" s="29"/>
      <c r="G121" s="29"/>
      <c r="H121" s="29"/>
      <c r="I121" s="29"/>
      <c r="J121" s="130">
        <f>BK121</f>
        <v>0</v>
      </c>
      <c r="K121" s="29"/>
      <c r="L121" s="30"/>
      <c r="M121" s="65"/>
      <c r="N121" s="56"/>
      <c r="O121" s="66"/>
      <c r="P121" s="131">
        <f>P122</f>
        <v>0</v>
      </c>
      <c r="Q121" s="66"/>
      <c r="R121" s="131">
        <f>R122</f>
        <v>0</v>
      </c>
      <c r="S121" s="66"/>
      <c r="T121" s="132">
        <f>T122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T121" s="14" t="s">
        <v>73</v>
      </c>
      <c r="AU121" s="14" t="s">
        <v>97</v>
      </c>
      <c r="BK121" s="133">
        <f>BK122</f>
        <v>0</v>
      </c>
    </row>
    <row r="122" spans="1:65" s="12" customFormat="1" ht="25.9" customHeight="1">
      <c r="B122" s="134"/>
      <c r="D122" s="135" t="s">
        <v>73</v>
      </c>
      <c r="E122" s="136" t="s">
        <v>115</v>
      </c>
      <c r="F122" s="136" t="s">
        <v>116</v>
      </c>
      <c r="I122" s="137"/>
      <c r="J122" s="138">
        <f>BK122</f>
        <v>0</v>
      </c>
      <c r="L122" s="134"/>
      <c r="M122" s="139"/>
      <c r="N122" s="140"/>
      <c r="O122" s="140"/>
      <c r="P122" s="141">
        <f>P123+P125+P128+P130</f>
        <v>0</v>
      </c>
      <c r="Q122" s="140"/>
      <c r="R122" s="141">
        <f>R123+R125+R128+R130</f>
        <v>0</v>
      </c>
      <c r="S122" s="140"/>
      <c r="T122" s="142">
        <f>T123+T125+T128+T130</f>
        <v>0</v>
      </c>
      <c r="AR122" s="135" t="s">
        <v>82</v>
      </c>
      <c r="AT122" s="143" t="s">
        <v>73</v>
      </c>
      <c r="AU122" s="143" t="s">
        <v>74</v>
      </c>
      <c r="AY122" s="135" t="s">
        <v>117</v>
      </c>
      <c r="BK122" s="144">
        <f>BK123+BK125+BK128+BK130</f>
        <v>0</v>
      </c>
    </row>
    <row r="123" spans="1:65" s="12" customFormat="1" ht="22.9" customHeight="1">
      <c r="B123" s="134"/>
      <c r="D123" s="135" t="s">
        <v>73</v>
      </c>
      <c r="E123" s="145" t="s">
        <v>82</v>
      </c>
      <c r="F123" s="145" t="s">
        <v>118</v>
      </c>
      <c r="I123" s="137"/>
      <c r="J123" s="146">
        <f>BK123</f>
        <v>0</v>
      </c>
      <c r="L123" s="134"/>
      <c r="M123" s="139"/>
      <c r="N123" s="140"/>
      <c r="O123" s="140"/>
      <c r="P123" s="141">
        <f>P124</f>
        <v>0</v>
      </c>
      <c r="Q123" s="140"/>
      <c r="R123" s="141">
        <f>R124</f>
        <v>0</v>
      </c>
      <c r="S123" s="140"/>
      <c r="T123" s="142">
        <f>T124</f>
        <v>0</v>
      </c>
      <c r="AR123" s="135" t="s">
        <v>82</v>
      </c>
      <c r="AT123" s="143" t="s">
        <v>73</v>
      </c>
      <c r="AU123" s="143" t="s">
        <v>82</v>
      </c>
      <c r="AY123" s="135" t="s">
        <v>117</v>
      </c>
      <c r="BK123" s="144">
        <f>BK124</f>
        <v>0</v>
      </c>
    </row>
    <row r="124" spans="1:65" s="2" customFormat="1" ht="24.2" customHeight="1">
      <c r="A124" s="29"/>
      <c r="B124" s="147"/>
      <c r="C124" s="148" t="s">
        <v>82</v>
      </c>
      <c r="D124" s="148" t="s">
        <v>120</v>
      </c>
      <c r="E124" s="149"/>
      <c r="F124" s="150"/>
      <c r="G124" s="151"/>
      <c r="H124" s="152"/>
      <c r="I124" s="153"/>
      <c r="J124" s="154">
        <f>ROUND(I124*H124,2)</f>
        <v>0</v>
      </c>
      <c r="K124" s="155"/>
      <c r="L124" s="30"/>
      <c r="M124" s="156" t="s">
        <v>1</v>
      </c>
      <c r="N124" s="157" t="s">
        <v>40</v>
      </c>
      <c r="O124" s="58"/>
      <c r="P124" s="158">
        <f>O124*H124</f>
        <v>0</v>
      </c>
      <c r="Q124" s="158">
        <v>0</v>
      </c>
      <c r="R124" s="158">
        <f>Q124*H124</f>
        <v>0</v>
      </c>
      <c r="S124" s="158">
        <v>0.125</v>
      </c>
      <c r="T124" s="159">
        <f>S124*H124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60" t="s">
        <v>124</v>
      </c>
      <c r="AT124" s="160" t="s">
        <v>120</v>
      </c>
      <c r="AU124" s="160" t="s">
        <v>119</v>
      </c>
      <c r="AY124" s="14" t="s">
        <v>117</v>
      </c>
      <c r="BE124" s="161">
        <f>IF(N124="základná",J124,0)</f>
        <v>0</v>
      </c>
      <c r="BF124" s="161">
        <f>IF(N124="znížená",J124,0)</f>
        <v>0</v>
      </c>
      <c r="BG124" s="161">
        <f>IF(N124="zákl. prenesená",J124,0)</f>
        <v>0</v>
      </c>
      <c r="BH124" s="161">
        <f>IF(N124="zníž. prenesená",J124,0)</f>
        <v>0</v>
      </c>
      <c r="BI124" s="161">
        <f>IF(N124="nulová",J124,0)</f>
        <v>0</v>
      </c>
      <c r="BJ124" s="14" t="s">
        <v>119</v>
      </c>
      <c r="BK124" s="161">
        <f>ROUND(I124*H124,2)</f>
        <v>0</v>
      </c>
      <c r="BL124" s="14" t="s">
        <v>124</v>
      </c>
      <c r="BM124" s="160" t="s">
        <v>125</v>
      </c>
    </row>
    <row r="125" spans="1:65" s="12" customFormat="1" ht="22.9" customHeight="1">
      <c r="B125" s="134"/>
      <c r="D125" s="135" t="s">
        <v>73</v>
      </c>
      <c r="E125" s="145"/>
      <c r="F125" s="145"/>
      <c r="I125" s="137"/>
      <c r="J125" s="146">
        <f>BK125</f>
        <v>0</v>
      </c>
      <c r="L125" s="134"/>
      <c r="M125" s="139"/>
      <c r="N125" s="140"/>
      <c r="O125" s="140"/>
      <c r="P125" s="141">
        <f>SUM(P126:P127)</f>
        <v>0</v>
      </c>
      <c r="Q125" s="140"/>
      <c r="R125" s="141">
        <f>SUM(R126:R127)</f>
        <v>0</v>
      </c>
      <c r="S125" s="140"/>
      <c r="T125" s="142">
        <f>SUM(T126:T127)</f>
        <v>0</v>
      </c>
      <c r="AR125" s="135" t="s">
        <v>82</v>
      </c>
      <c r="AT125" s="143" t="s">
        <v>73</v>
      </c>
      <c r="AU125" s="143" t="s">
        <v>82</v>
      </c>
      <c r="AY125" s="135" t="s">
        <v>117</v>
      </c>
      <c r="BK125" s="144">
        <f>SUM(BK126:BK127)</f>
        <v>0</v>
      </c>
    </row>
    <row r="126" spans="1:65" s="2" customFormat="1" ht="33" customHeight="1">
      <c r="A126" s="29"/>
      <c r="B126" s="147"/>
      <c r="C126" s="148" t="s">
        <v>119</v>
      </c>
      <c r="D126" s="148" t="s">
        <v>120</v>
      </c>
      <c r="E126" s="149"/>
      <c r="F126" s="150"/>
      <c r="G126" s="151"/>
      <c r="H126" s="152"/>
      <c r="I126" s="153"/>
      <c r="J126" s="154">
        <f>ROUND(I126*H126,2)</f>
        <v>0</v>
      </c>
      <c r="K126" s="155"/>
      <c r="L126" s="30"/>
      <c r="M126" s="156" t="s">
        <v>1</v>
      </c>
      <c r="N126" s="157" t="s">
        <v>40</v>
      </c>
      <c r="O126" s="58"/>
      <c r="P126" s="158">
        <f>O126*H126</f>
        <v>0</v>
      </c>
      <c r="Q126" s="158">
        <v>0.1118</v>
      </c>
      <c r="R126" s="158">
        <f>Q126*H126</f>
        <v>0</v>
      </c>
      <c r="S126" s="158">
        <v>0</v>
      </c>
      <c r="T126" s="159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0" t="s">
        <v>124</v>
      </c>
      <c r="AT126" s="160" t="s">
        <v>120</v>
      </c>
      <c r="AU126" s="160" t="s">
        <v>119</v>
      </c>
      <c r="AY126" s="14" t="s">
        <v>117</v>
      </c>
      <c r="BE126" s="161">
        <f>IF(N126="základná",J126,0)</f>
        <v>0</v>
      </c>
      <c r="BF126" s="161">
        <f>IF(N126="znížená",J126,0)</f>
        <v>0</v>
      </c>
      <c r="BG126" s="161">
        <f>IF(N126="zákl. prenesená",J126,0)</f>
        <v>0</v>
      </c>
      <c r="BH126" s="161">
        <f>IF(N126="zníž. prenesená",J126,0)</f>
        <v>0</v>
      </c>
      <c r="BI126" s="161">
        <f>IF(N126="nulová",J126,0)</f>
        <v>0</v>
      </c>
      <c r="BJ126" s="14" t="s">
        <v>119</v>
      </c>
      <c r="BK126" s="161">
        <f>ROUND(I126*H126,2)</f>
        <v>0</v>
      </c>
      <c r="BL126" s="14" t="s">
        <v>124</v>
      </c>
      <c r="BM126" s="160" t="s">
        <v>145</v>
      </c>
    </row>
    <row r="127" spans="1:65" s="2" customFormat="1" ht="33" customHeight="1">
      <c r="A127" s="29"/>
      <c r="B127" s="147"/>
      <c r="C127" s="148" t="s">
        <v>128</v>
      </c>
      <c r="D127" s="148" t="s">
        <v>120</v>
      </c>
      <c r="E127" s="149"/>
      <c r="F127" s="150"/>
      <c r="G127" s="151"/>
      <c r="H127" s="152"/>
      <c r="I127" s="153"/>
      <c r="J127" s="154">
        <f>ROUND(I127*H127,2)</f>
        <v>0</v>
      </c>
      <c r="K127" s="155"/>
      <c r="L127" s="30"/>
      <c r="M127" s="156" t="s">
        <v>1</v>
      </c>
      <c r="N127" s="157" t="s">
        <v>40</v>
      </c>
      <c r="O127" s="58"/>
      <c r="P127" s="158">
        <f>O127*H127</f>
        <v>0</v>
      </c>
      <c r="Q127" s="158">
        <v>0.12966</v>
      </c>
      <c r="R127" s="158">
        <f>Q127*H127</f>
        <v>0</v>
      </c>
      <c r="S127" s="158">
        <v>0</v>
      </c>
      <c r="T127" s="159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124</v>
      </c>
      <c r="AT127" s="160" t="s">
        <v>120</v>
      </c>
      <c r="AU127" s="160" t="s">
        <v>119</v>
      </c>
      <c r="AY127" s="14" t="s">
        <v>117</v>
      </c>
      <c r="BE127" s="161">
        <f>IF(N127="základná",J127,0)</f>
        <v>0</v>
      </c>
      <c r="BF127" s="161">
        <f>IF(N127="znížená",J127,0)</f>
        <v>0</v>
      </c>
      <c r="BG127" s="161">
        <f>IF(N127="zákl. prenesená",J127,0)</f>
        <v>0</v>
      </c>
      <c r="BH127" s="161">
        <f>IF(N127="zníž. prenesená",J127,0)</f>
        <v>0</v>
      </c>
      <c r="BI127" s="161">
        <f>IF(N127="nulová",J127,0)</f>
        <v>0</v>
      </c>
      <c r="BJ127" s="14" t="s">
        <v>119</v>
      </c>
      <c r="BK127" s="161">
        <f>ROUND(I127*H127,2)</f>
        <v>0</v>
      </c>
      <c r="BL127" s="14" t="s">
        <v>124</v>
      </c>
      <c r="BM127" s="160" t="s">
        <v>131</v>
      </c>
    </row>
    <row r="128" spans="1:65" s="12" customFormat="1" ht="22.9" customHeight="1">
      <c r="B128" s="134"/>
      <c r="D128" s="135" t="s">
        <v>73</v>
      </c>
      <c r="E128" s="145"/>
      <c r="F128" s="145"/>
      <c r="I128" s="137"/>
      <c r="J128" s="146">
        <f>BK128</f>
        <v>0</v>
      </c>
      <c r="L128" s="134"/>
      <c r="M128" s="139"/>
      <c r="N128" s="140"/>
      <c r="O128" s="140"/>
      <c r="P128" s="141">
        <f>P129</f>
        <v>0</v>
      </c>
      <c r="Q128" s="140"/>
      <c r="R128" s="141">
        <f>R129</f>
        <v>0</v>
      </c>
      <c r="S128" s="140"/>
      <c r="T128" s="142">
        <f>T129</f>
        <v>0</v>
      </c>
      <c r="AR128" s="135" t="s">
        <v>82</v>
      </c>
      <c r="AT128" s="143" t="s">
        <v>73</v>
      </c>
      <c r="AU128" s="143" t="s">
        <v>82</v>
      </c>
      <c r="AY128" s="135" t="s">
        <v>117</v>
      </c>
      <c r="BK128" s="144">
        <f>BK129</f>
        <v>0</v>
      </c>
    </row>
    <row r="129" spans="1:65" s="2" customFormat="1" ht="24.2" customHeight="1">
      <c r="A129" s="29"/>
      <c r="B129" s="147"/>
      <c r="C129" s="148" t="s">
        <v>124</v>
      </c>
      <c r="D129" s="148" t="s">
        <v>120</v>
      </c>
      <c r="E129" s="149"/>
      <c r="F129" s="150"/>
      <c r="G129" s="151"/>
      <c r="H129" s="152"/>
      <c r="I129" s="153"/>
      <c r="J129" s="154">
        <f>ROUND(I129*H129,2)</f>
        <v>0</v>
      </c>
      <c r="K129" s="155"/>
      <c r="L129" s="30"/>
      <c r="M129" s="156" t="s">
        <v>1</v>
      </c>
      <c r="N129" s="157" t="s">
        <v>40</v>
      </c>
      <c r="O129" s="58"/>
      <c r="P129" s="158">
        <f>O129*H129</f>
        <v>0</v>
      </c>
      <c r="Q129" s="158">
        <v>0</v>
      </c>
      <c r="R129" s="158">
        <f>Q129*H129</f>
        <v>0</v>
      </c>
      <c r="S129" s="158">
        <v>0</v>
      </c>
      <c r="T129" s="159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124</v>
      </c>
      <c r="AT129" s="160" t="s">
        <v>120</v>
      </c>
      <c r="AU129" s="160" t="s">
        <v>119</v>
      </c>
      <c r="AY129" s="14" t="s">
        <v>117</v>
      </c>
      <c r="BE129" s="161">
        <f>IF(N129="základná",J129,0)</f>
        <v>0</v>
      </c>
      <c r="BF129" s="161">
        <f>IF(N129="znížená",J129,0)</f>
        <v>0</v>
      </c>
      <c r="BG129" s="161">
        <f>IF(N129="zákl. prenesená",J129,0)</f>
        <v>0</v>
      </c>
      <c r="BH129" s="161">
        <f>IF(N129="zníž. prenesená",J129,0)</f>
        <v>0</v>
      </c>
      <c r="BI129" s="161">
        <f>IF(N129="nulová",J129,0)</f>
        <v>0</v>
      </c>
      <c r="BJ129" s="14" t="s">
        <v>119</v>
      </c>
      <c r="BK129" s="161">
        <f>ROUND(I129*H129,2)</f>
        <v>0</v>
      </c>
      <c r="BL129" s="14" t="s">
        <v>124</v>
      </c>
      <c r="BM129" s="160" t="s">
        <v>137</v>
      </c>
    </row>
    <row r="130" spans="1:65" s="12" customFormat="1" ht="22.9" customHeight="1">
      <c r="B130" s="134"/>
      <c r="D130" s="135" t="s">
        <v>73</v>
      </c>
      <c r="E130" s="145"/>
      <c r="F130" s="145"/>
      <c r="I130" s="137"/>
      <c r="J130" s="146">
        <f>BK130</f>
        <v>0</v>
      </c>
      <c r="L130" s="134"/>
      <c r="M130" s="139"/>
      <c r="N130" s="140"/>
      <c r="O130" s="140"/>
      <c r="P130" s="141">
        <f>P131</f>
        <v>0</v>
      </c>
      <c r="Q130" s="140"/>
      <c r="R130" s="141">
        <f>R131</f>
        <v>0</v>
      </c>
      <c r="S130" s="140"/>
      <c r="T130" s="142">
        <f>T131</f>
        <v>0</v>
      </c>
      <c r="AR130" s="135" t="s">
        <v>82</v>
      </c>
      <c r="AT130" s="143" t="s">
        <v>73</v>
      </c>
      <c r="AU130" s="143" t="s">
        <v>82</v>
      </c>
      <c r="AY130" s="135" t="s">
        <v>117</v>
      </c>
      <c r="BK130" s="144">
        <f>BK131</f>
        <v>0</v>
      </c>
    </row>
    <row r="131" spans="1:65" s="2" customFormat="1" ht="33" customHeight="1">
      <c r="A131" s="29"/>
      <c r="B131" s="147"/>
      <c r="C131" s="148" t="s">
        <v>126</v>
      </c>
      <c r="D131" s="148" t="s">
        <v>120</v>
      </c>
      <c r="E131" s="149"/>
      <c r="F131" s="150"/>
      <c r="G131" s="151"/>
      <c r="H131" s="152"/>
      <c r="I131" s="153"/>
      <c r="J131" s="154">
        <f>ROUND(I131*H131,2)</f>
        <v>0</v>
      </c>
      <c r="K131" s="155"/>
      <c r="L131" s="30"/>
      <c r="M131" s="162" t="s">
        <v>1</v>
      </c>
      <c r="N131" s="163" t="s">
        <v>40</v>
      </c>
      <c r="O131" s="164"/>
      <c r="P131" s="165">
        <f>O131*H131</f>
        <v>0</v>
      </c>
      <c r="Q131" s="165">
        <v>0</v>
      </c>
      <c r="R131" s="165">
        <f>Q131*H131</f>
        <v>0</v>
      </c>
      <c r="S131" s="165">
        <v>0</v>
      </c>
      <c r="T131" s="166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124</v>
      </c>
      <c r="AT131" s="160" t="s">
        <v>120</v>
      </c>
      <c r="AU131" s="160" t="s">
        <v>119</v>
      </c>
      <c r="AY131" s="14" t="s">
        <v>117</v>
      </c>
      <c r="BE131" s="161">
        <f>IF(N131="základná",J131,0)</f>
        <v>0</v>
      </c>
      <c r="BF131" s="161">
        <f>IF(N131="znížená",J131,0)</f>
        <v>0</v>
      </c>
      <c r="BG131" s="161">
        <f>IF(N131="zákl. prenesená",J131,0)</f>
        <v>0</v>
      </c>
      <c r="BH131" s="161">
        <f>IF(N131="zníž. prenesená",J131,0)</f>
        <v>0</v>
      </c>
      <c r="BI131" s="161">
        <f>IF(N131="nulová",J131,0)</f>
        <v>0</v>
      </c>
      <c r="BJ131" s="14" t="s">
        <v>119</v>
      </c>
      <c r="BK131" s="161">
        <f>ROUND(I131*H131,2)</f>
        <v>0</v>
      </c>
      <c r="BL131" s="14" t="s">
        <v>124</v>
      </c>
      <c r="BM131" s="160" t="s">
        <v>143</v>
      </c>
    </row>
    <row r="132" spans="1:65" s="2" customFormat="1" ht="6.95" customHeight="1">
      <c r="A132" s="29"/>
      <c r="B132" s="47"/>
      <c r="C132" s="48"/>
      <c r="D132" s="48"/>
      <c r="E132" s="48"/>
      <c r="F132" s="48"/>
      <c r="G132" s="48"/>
      <c r="H132" s="48"/>
      <c r="I132" s="48"/>
      <c r="J132" s="48"/>
      <c r="K132" s="48"/>
      <c r="L132" s="30"/>
      <c r="M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</sheetData>
  <autoFilter ref="C120:K131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7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9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4" t="s">
        <v>89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90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20" t="str">
        <f>'Rekapitulácia stavby'!K6</f>
        <v>Oprava komunikácie  v obci Žalobín</v>
      </c>
      <c r="F7" s="221"/>
      <c r="G7" s="221"/>
      <c r="H7" s="221"/>
      <c r="L7" s="17"/>
    </row>
    <row r="8" spans="1:46" s="2" customFormat="1" ht="12" customHeight="1">
      <c r="A8" s="29"/>
      <c r="B8" s="30"/>
      <c r="C8" s="29"/>
      <c r="D8" s="24" t="s">
        <v>91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0" t="s">
        <v>146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19. 9. 2022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3" t="str">
        <f>'Rekapitulácia stavby'!E14</f>
        <v>Vyplň údaj</v>
      </c>
      <c r="F18" s="181"/>
      <c r="G18" s="181"/>
      <c r="H18" s="181"/>
      <c r="I18" s="24" t="s">
        <v>26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24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26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24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26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186" t="s">
        <v>1</v>
      </c>
      <c r="F27" s="186"/>
      <c r="G27" s="186"/>
      <c r="H27" s="186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34</v>
      </c>
      <c r="E30" s="29"/>
      <c r="F30" s="29"/>
      <c r="G30" s="29"/>
      <c r="H30" s="29"/>
      <c r="I30" s="29"/>
      <c r="J30" s="71">
        <f>ROUND(J121,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38</v>
      </c>
      <c r="E33" s="35" t="s">
        <v>39</v>
      </c>
      <c r="F33" s="99">
        <f>ROUND((SUM(BE121:BE136)),  2)</f>
        <v>0</v>
      </c>
      <c r="G33" s="100"/>
      <c r="H33" s="100"/>
      <c r="I33" s="101">
        <v>0.2</v>
      </c>
      <c r="J33" s="99">
        <f>ROUND(((SUM(BE121:BE136))*I33),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40</v>
      </c>
      <c r="F34" s="99">
        <f>ROUND((SUM(BF121:BF136)),  2)</f>
        <v>0</v>
      </c>
      <c r="G34" s="100"/>
      <c r="H34" s="100"/>
      <c r="I34" s="101">
        <v>0.2</v>
      </c>
      <c r="J34" s="99">
        <f>ROUND(((SUM(BF121:BF136))*I34),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102">
        <f>ROUND((SUM(BG121:BG136)),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102">
        <f>ROUND((SUM(BH121:BH136)),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43</v>
      </c>
      <c r="F37" s="99">
        <f>ROUND((SUM(BI121:BI136)),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44</v>
      </c>
      <c r="E39" s="60"/>
      <c r="F39" s="60"/>
      <c r="G39" s="106" t="s">
        <v>45</v>
      </c>
      <c r="H39" s="107" t="s">
        <v>46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0" t="s">
        <v>50</v>
      </c>
      <c r="G61" s="45" t="s">
        <v>49</v>
      </c>
      <c r="H61" s="32"/>
      <c r="I61" s="32"/>
      <c r="J61" s="111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0" t="s">
        <v>50</v>
      </c>
      <c r="G76" s="45" t="s">
        <v>49</v>
      </c>
      <c r="H76" s="32"/>
      <c r="I76" s="32"/>
      <c r="J76" s="111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93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0" t="str">
        <f>E7</f>
        <v>Oprava komunikácie  v obci Žalobín</v>
      </c>
      <c r="F85" s="221"/>
      <c r="G85" s="221"/>
      <c r="H85" s="22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91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00" t="str">
        <f>E9</f>
        <v xml:space="preserve">03 - Miestna komunikácia pri Požiarnej Zbrojnici 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 xml:space="preserve">Žalobín </v>
      </c>
      <c r="G89" s="29"/>
      <c r="H89" s="29"/>
      <c r="I89" s="24" t="s">
        <v>21</v>
      </c>
      <c r="J89" s="55" t="str">
        <f>IF(J12="","",J12)</f>
        <v>19. 9. 2022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>Obec Žalobin</v>
      </c>
      <c r="G91" s="29"/>
      <c r="H91" s="29"/>
      <c r="I91" s="24" t="s">
        <v>29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2" t="s">
        <v>94</v>
      </c>
      <c r="D94" s="104"/>
      <c r="E94" s="104"/>
      <c r="F94" s="104"/>
      <c r="G94" s="104"/>
      <c r="H94" s="104"/>
      <c r="I94" s="104"/>
      <c r="J94" s="113" t="s">
        <v>95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4" t="s">
        <v>96</v>
      </c>
      <c r="D96" s="29"/>
      <c r="E96" s="29"/>
      <c r="F96" s="29"/>
      <c r="G96" s="29"/>
      <c r="H96" s="29"/>
      <c r="I96" s="29"/>
      <c r="J96" s="71">
        <f>J121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97</v>
      </c>
    </row>
    <row r="97" spans="1:31" s="9" customFormat="1" ht="24.95" customHeight="1">
      <c r="B97" s="115"/>
      <c r="D97" s="116" t="s">
        <v>98</v>
      </c>
      <c r="E97" s="117"/>
      <c r="F97" s="117"/>
      <c r="G97" s="117"/>
      <c r="H97" s="117"/>
      <c r="I97" s="117"/>
      <c r="J97" s="118">
        <f>J122</f>
        <v>0</v>
      </c>
      <c r="L97" s="115"/>
    </row>
    <row r="98" spans="1:31" s="10" customFormat="1" ht="19.899999999999999" customHeight="1">
      <c r="B98" s="119"/>
      <c r="D98" s="120" t="s">
        <v>99</v>
      </c>
      <c r="E98" s="121"/>
      <c r="F98" s="121"/>
      <c r="G98" s="121"/>
      <c r="H98" s="121"/>
      <c r="I98" s="121"/>
      <c r="J98" s="122">
        <f>J123</f>
        <v>0</v>
      </c>
      <c r="L98" s="119"/>
    </row>
    <row r="99" spans="1:31" s="10" customFormat="1" ht="19.899999999999999" customHeight="1">
      <c r="B99" s="119"/>
      <c r="D99" s="120" t="s">
        <v>100</v>
      </c>
      <c r="E99" s="121"/>
      <c r="F99" s="121"/>
      <c r="G99" s="121"/>
      <c r="H99" s="121"/>
      <c r="I99" s="121"/>
      <c r="J99" s="122">
        <f>J126</f>
        <v>0</v>
      </c>
      <c r="L99" s="119"/>
    </row>
    <row r="100" spans="1:31" s="10" customFormat="1" ht="19.899999999999999" customHeight="1">
      <c r="B100" s="119"/>
      <c r="D100" s="120" t="s">
        <v>101</v>
      </c>
      <c r="E100" s="121"/>
      <c r="F100" s="121"/>
      <c r="G100" s="121"/>
      <c r="H100" s="121"/>
      <c r="I100" s="121"/>
      <c r="J100" s="122">
        <f>J131</f>
        <v>0</v>
      </c>
      <c r="L100" s="119"/>
    </row>
    <row r="101" spans="1:31" s="10" customFormat="1" ht="19.899999999999999" customHeight="1">
      <c r="B101" s="119"/>
      <c r="D101" s="120" t="s">
        <v>102</v>
      </c>
      <c r="E101" s="121"/>
      <c r="F101" s="121"/>
      <c r="G101" s="121"/>
      <c r="H101" s="121"/>
      <c r="I101" s="121"/>
      <c r="J101" s="122">
        <f>J135</f>
        <v>0</v>
      </c>
      <c r="L101" s="119"/>
    </row>
    <row r="102" spans="1:31" s="2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s="2" customFormat="1" ht="6.95" customHeight="1">
      <c r="A103" s="29"/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7" spans="1:31" s="2" customFormat="1" ht="6.95" customHeight="1">
      <c r="A107" s="29"/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24.95" customHeight="1">
      <c r="A108" s="29"/>
      <c r="B108" s="30"/>
      <c r="C108" s="18" t="s">
        <v>103</v>
      </c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15</v>
      </c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6.5" customHeight="1">
      <c r="A111" s="29"/>
      <c r="B111" s="30"/>
      <c r="C111" s="29"/>
      <c r="D111" s="29"/>
      <c r="E111" s="220" t="str">
        <f>E7</f>
        <v>Oprava komunikácie  v obci Žalobín</v>
      </c>
      <c r="F111" s="221"/>
      <c r="G111" s="221"/>
      <c r="H111" s="221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91</v>
      </c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>
      <c r="A113" s="29"/>
      <c r="B113" s="30"/>
      <c r="C113" s="29"/>
      <c r="D113" s="29"/>
      <c r="E113" s="200" t="str">
        <f>E9</f>
        <v xml:space="preserve">03 - Miestna komunikácia pri Požiarnej Zbrojnici </v>
      </c>
      <c r="F113" s="222"/>
      <c r="G113" s="222"/>
      <c r="H113" s="222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>
      <c r="A115" s="29"/>
      <c r="B115" s="30"/>
      <c r="C115" s="24" t="s">
        <v>19</v>
      </c>
      <c r="D115" s="29"/>
      <c r="E115" s="29"/>
      <c r="F115" s="22" t="str">
        <f>F12</f>
        <v xml:space="preserve">Žalobín </v>
      </c>
      <c r="G115" s="29"/>
      <c r="H115" s="29"/>
      <c r="I115" s="24" t="s">
        <v>21</v>
      </c>
      <c r="J115" s="55" t="str">
        <f>IF(J12="","",J12)</f>
        <v>19. 9. 2022</v>
      </c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5.2" customHeight="1">
      <c r="A117" s="29"/>
      <c r="B117" s="30"/>
      <c r="C117" s="24" t="s">
        <v>23</v>
      </c>
      <c r="D117" s="29"/>
      <c r="E117" s="29"/>
      <c r="F117" s="22" t="str">
        <f>E15</f>
        <v>Obec Žalobin</v>
      </c>
      <c r="G117" s="29"/>
      <c r="H117" s="29"/>
      <c r="I117" s="24" t="s">
        <v>29</v>
      </c>
      <c r="J117" s="27" t="str">
        <f>E21</f>
        <v xml:space="preserve"> </v>
      </c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>
      <c r="A118" s="29"/>
      <c r="B118" s="30"/>
      <c r="C118" s="24" t="s">
        <v>27</v>
      </c>
      <c r="D118" s="29"/>
      <c r="E118" s="29"/>
      <c r="F118" s="22" t="str">
        <f>IF(E18="","",E18)</f>
        <v>Vyplň údaj</v>
      </c>
      <c r="G118" s="29"/>
      <c r="H118" s="29"/>
      <c r="I118" s="24" t="s">
        <v>32</v>
      </c>
      <c r="J118" s="27" t="str">
        <f>E24</f>
        <v xml:space="preserve"> </v>
      </c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0.3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11" customFormat="1" ht="29.25" customHeight="1">
      <c r="A120" s="123"/>
      <c r="B120" s="124"/>
      <c r="C120" s="125" t="s">
        <v>104</v>
      </c>
      <c r="D120" s="126" t="s">
        <v>59</v>
      </c>
      <c r="E120" s="126" t="s">
        <v>55</v>
      </c>
      <c r="F120" s="126" t="s">
        <v>56</v>
      </c>
      <c r="G120" s="126" t="s">
        <v>105</v>
      </c>
      <c r="H120" s="126" t="s">
        <v>106</v>
      </c>
      <c r="I120" s="126" t="s">
        <v>107</v>
      </c>
      <c r="J120" s="127" t="s">
        <v>95</v>
      </c>
      <c r="K120" s="128" t="s">
        <v>108</v>
      </c>
      <c r="L120" s="129"/>
      <c r="M120" s="62" t="s">
        <v>1</v>
      </c>
      <c r="N120" s="63" t="s">
        <v>38</v>
      </c>
      <c r="O120" s="63" t="s">
        <v>109</v>
      </c>
      <c r="P120" s="63" t="s">
        <v>110</v>
      </c>
      <c r="Q120" s="63" t="s">
        <v>111</v>
      </c>
      <c r="R120" s="63" t="s">
        <v>112</v>
      </c>
      <c r="S120" s="63" t="s">
        <v>113</v>
      </c>
      <c r="T120" s="64" t="s">
        <v>114</v>
      </c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</row>
    <row r="121" spans="1:65" s="2" customFormat="1" ht="22.9" customHeight="1">
      <c r="A121" s="29"/>
      <c r="B121" s="30"/>
      <c r="C121" s="69" t="s">
        <v>96</v>
      </c>
      <c r="D121" s="29"/>
      <c r="E121" s="29"/>
      <c r="F121" s="29"/>
      <c r="G121" s="29"/>
      <c r="H121" s="29"/>
      <c r="I121" s="29"/>
      <c r="J121" s="130">
        <f>BK121</f>
        <v>0</v>
      </c>
      <c r="K121" s="29"/>
      <c r="L121" s="30"/>
      <c r="M121" s="65"/>
      <c r="N121" s="56"/>
      <c r="O121" s="66"/>
      <c r="P121" s="131">
        <f>P122</f>
        <v>0</v>
      </c>
      <c r="Q121" s="66"/>
      <c r="R121" s="131">
        <f>R122</f>
        <v>129.9534444</v>
      </c>
      <c r="S121" s="66"/>
      <c r="T121" s="132">
        <f>T122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T121" s="14" t="s">
        <v>73</v>
      </c>
      <c r="AU121" s="14" t="s">
        <v>97</v>
      </c>
      <c r="BK121" s="133">
        <f>BK122</f>
        <v>0</v>
      </c>
    </row>
    <row r="122" spans="1:65" s="12" customFormat="1" ht="25.9" customHeight="1">
      <c r="B122" s="134"/>
      <c r="D122" s="135" t="s">
        <v>73</v>
      </c>
      <c r="E122" s="136" t="s">
        <v>115</v>
      </c>
      <c r="F122" s="136" t="s">
        <v>116</v>
      </c>
      <c r="I122" s="137"/>
      <c r="J122" s="138">
        <f>BK122</f>
        <v>0</v>
      </c>
      <c r="L122" s="134"/>
      <c r="M122" s="139"/>
      <c r="N122" s="140"/>
      <c r="O122" s="140"/>
      <c r="P122" s="141">
        <f>P123+P126+P131+P135</f>
        <v>0</v>
      </c>
      <c r="Q122" s="140"/>
      <c r="R122" s="141">
        <f>R123+R126+R131+R135</f>
        <v>129.9534444</v>
      </c>
      <c r="S122" s="140"/>
      <c r="T122" s="142">
        <f>T123+T126+T131+T135</f>
        <v>0</v>
      </c>
      <c r="AR122" s="135" t="s">
        <v>82</v>
      </c>
      <c r="AT122" s="143" t="s">
        <v>73</v>
      </c>
      <c r="AU122" s="143" t="s">
        <v>74</v>
      </c>
      <c r="AY122" s="135" t="s">
        <v>117</v>
      </c>
      <c r="BK122" s="144">
        <f>BK123+BK126+BK131+BK135</f>
        <v>0</v>
      </c>
    </row>
    <row r="123" spans="1:65" s="12" customFormat="1" ht="22.9" customHeight="1">
      <c r="B123" s="134"/>
      <c r="D123" s="135" t="s">
        <v>73</v>
      </c>
      <c r="E123" s="145" t="s">
        <v>82</v>
      </c>
      <c r="F123" s="145" t="s">
        <v>118</v>
      </c>
      <c r="I123" s="137"/>
      <c r="J123" s="146">
        <f>BK123</f>
        <v>0</v>
      </c>
      <c r="L123" s="134"/>
      <c r="M123" s="139"/>
      <c r="N123" s="140"/>
      <c r="O123" s="140"/>
      <c r="P123" s="141">
        <f>SUM(P124:P125)</f>
        <v>0</v>
      </c>
      <c r="Q123" s="140"/>
      <c r="R123" s="141">
        <f>SUM(R124:R125)</f>
        <v>0</v>
      </c>
      <c r="S123" s="140"/>
      <c r="T123" s="142">
        <f>SUM(T124:T125)</f>
        <v>0</v>
      </c>
      <c r="AR123" s="135" t="s">
        <v>82</v>
      </c>
      <c r="AT123" s="143" t="s">
        <v>73</v>
      </c>
      <c r="AU123" s="143" t="s">
        <v>82</v>
      </c>
      <c r="AY123" s="135" t="s">
        <v>117</v>
      </c>
      <c r="BK123" s="144">
        <f>SUM(BK124:BK125)</f>
        <v>0</v>
      </c>
    </row>
    <row r="124" spans="1:65" s="2" customFormat="1" ht="24.2" customHeight="1">
      <c r="A124" s="29"/>
      <c r="B124" s="147"/>
      <c r="C124" s="148" t="s">
        <v>82</v>
      </c>
      <c r="D124" s="148" t="s">
        <v>120</v>
      </c>
      <c r="E124" s="149" t="s">
        <v>147</v>
      </c>
      <c r="F124" s="150" t="s">
        <v>148</v>
      </c>
      <c r="G124" s="151" t="s">
        <v>149</v>
      </c>
      <c r="H124" s="152">
        <v>58.95</v>
      </c>
      <c r="I124" s="153"/>
      <c r="J124" s="154">
        <f>ROUND(I124*H124,2)</f>
        <v>0</v>
      </c>
      <c r="K124" s="155"/>
      <c r="L124" s="30"/>
      <c r="M124" s="156" t="s">
        <v>1</v>
      </c>
      <c r="N124" s="157" t="s">
        <v>40</v>
      </c>
      <c r="O124" s="58"/>
      <c r="P124" s="158">
        <f>O124*H124</f>
        <v>0</v>
      </c>
      <c r="Q124" s="158">
        <v>0</v>
      </c>
      <c r="R124" s="158">
        <f>Q124*H124</f>
        <v>0</v>
      </c>
      <c r="S124" s="158">
        <v>0</v>
      </c>
      <c r="T124" s="159">
        <f>S124*H124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60" t="s">
        <v>124</v>
      </c>
      <c r="AT124" s="160" t="s">
        <v>120</v>
      </c>
      <c r="AU124" s="160" t="s">
        <v>119</v>
      </c>
      <c r="AY124" s="14" t="s">
        <v>117</v>
      </c>
      <c r="BE124" s="161">
        <f>IF(N124="základná",J124,0)</f>
        <v>0</v>
      </c>
      <c r="BF124" s="161">
        <f>IF(N124="znížená",J124,0)</f>
        <v>0</v>
      </c>
      <c r="BG124" s="161">
        <f>IF(N124="zákl. prenesená",J124,0)</f>
        <v>0</v>
      </c>
      <c r="BH124" s="161">
        <f>IF(N124="zníž. prenesená",J124,0)</f>
        <v>0</v>
      </c>
      <c r="BI124" s="161">
        <f>IF(N124="nulová",J124,0)</f>
        <v>0</v>
      </c>
      <c r="BJ124" s="14" t="s">
        <v>119</v>
      </c>
      <c r="BK124" s="161">
        <f>ROUND(I124*H124,2)</f>
        <v>0</v>
      </c>
      <c r="BL124" s="14" t="s">
        <v>124</v>
      </c>
      <c r="BM124" s="160" t="s">
        <v>150</v>
      </c>
    </row>
    <row r="125" spans="1:65" s="2" customFormat="1" ht="24.2" customHeight="1">
      <c r="A125" s="29"/>
      <c r="B125" s="147"/>
      <c r="C125" s="148" t="s">
        <v>119</v>
      </c>
      <c r="D125" s="148" t="s">
        <v>120</v>
      </c>
      <c r="E125" s="149" t="s">
        <v>151</v>
      </c>
      <c r="F125" s="150" t="s">
        <v>152</v>
      </c>
      <c r="G125" s="151" t="s">
        <v>149</v>
      </c>
      <c r="H125" s="152">
        <v>58.95</v>
      </c>
      <c r="I125" s="153"/>
      <c r="J125" s="154">
        <f>ROUND(I125*H125,2)</f>
        <v>0</v>
      </c>
      <c r="K125" s="155"/>
      <c r="L125" s="30"/>
      <c r="M125" s="156" t="s">
        <v>1</v>
      </c>
      <c r="N125" s="157" t="s">
        <v>40</v>
      </c>
      <c r="O125" s="58"/>
      <c r="P125" s="158">
        <f>O125*H125</f>
        <v>0</v>
      </c>
      <c r="Q125" s="158">
        <v>0</v>
      </c>
      <c r="R125" s="158">
        <f>Q125*H125</f>
        <v>0</v>
      </c>
      <c r="S125" s="158">
        <v>0</v>
      </c>
      <c r="T125" s="159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0" t="s">
        <v>124</v>
      </c>
      <c r="AT125" s="160" t="s">
        <v>120</v>
      </c>
      <c r="AU125" s="160" t="s">
        <v>119</v>
      </c>
      <c r="AY125" s="14" t="s">
        <v>117</v>
      </c>
      <c r="BE125" s="161">
        <f>IF(N125="základná",J125,0)</f>
        <v>0</v>
      </c>
      <c r="BF125" s="161">
        <f>IF(N125="znížená",J125,0)</f>
        <v>0</v>
      </c>
      <c r="BG125" s="161">
        <f>IF(N125="zákl. prenesená",J125,0)</f>
        <v>0</v>
      </c>
      <c r="BH125" s="161">
        <f>IF(N125="zníž. prenesená",J125,0)</f>
        <v>0</v>
      </c>
      <c r="BI125" s="161">
        <f>IF(N125="nulová",J125,0)</f>
        <v>0</v>
      </c>
      <c r="BJ125" s="14" t="s">
        <v>119</v>
      </c>
      <c r="BK125" s="161">
        <f>ROUND(I125*H125,2)</f>
        <v>0</v>
      </c>
      <c r="BL125" s="14" t="s">
        <v>124</v>
      </c>
      <c r="BM125" s="160" t="s">
        <v>153</v>
      </c>
    </row>
    <row r="126" spans="1:65" s="12" customFormat="1" ht="22.9" customHeight="1">
      <c r="B126" s="134"/>
      <c r="D126" s="135" t="s">
        <v>73</v>
      </c>
      <c r="E126" s="145" t="s">
        <v>126</v>
      </c>
      <c r="F126" s="145" t="s">
        <v>127</v>
      </c>
      <c r="I126" s="137"/>
      <c r="J126" s="146">
        <f>BK126</f>
        <v>0</v>
      </c>
      <c r="L126" s="134"/>
      <c r="M126" s="139"/>
      <c r="N126" s="140"/>
      <c r="O126" s="140"/>
      <c r="P126" s="141">
        <f>SUM(P127:P130)</f>
        <v>0</v>
      </c>
      <c r="Q126" s="140"/>
      <c r="R126" s="141">
        <f>SUM(R127:R130)</f>
        <v>117.99562999999999</v>
      </c>
      <c r="S126" s="140"/>
      <c r="T126" s="142">
        <f>SUM(T127:T130)</f>
        <v>0</v>
      </c>
      <c r="AR126" s="135" t="s">
        <v>82</v>
      </c>
      <c r="AT126" s="143" t="s">
        <v>73</v>
      </c>
      <c r="AU126" s="143" t="s">
        <v>82</v>
      </c>
      <c r="AY126" s="135" t="s">
        <v>117</v>
      </c>
      <c r="BK126" s="144">
        <f>SUM(BK127:BK130)</f>
        <v>0</v>
      </c>
    </row>
    <row r="127" spans="1:65" s="2" customFormat="1" ht="33" customHeight="1">
      <c r="A127" s="29"/>
      <c r="B127" s="147"/>
      <c r="C127" s="148" t="s">
        <v>128</v>
      </c>
      <c r="D127" s="148" t="s">
        <v>120</v>
      </c>
      <c r="E127" s="149" t="s">
        <v>154</v>
      </c>
      <c r="F127" s="150" t="s">
        <v>155</v>
      </c>
      <c r="G127" s="151" t="s">
        <v>123</v>
      </c>
      <c r="H127" s="152">
        <v>131</v>
      </c>
      <c r="I127" s="153"/>
      <c r="J127" s="154">
        <f>ROUND(I127*H127,2)</f>
        <v>0</v>
      </c>
      <c r="K127" s="155"/>
      <c r="L127" s="30"/>
      <c r="M127" s="156" t="s">
        <v>1</v>
      </c>
      <c r="N127" s="157" t="s">
        <v>40</v>
      </c>
      <c r="O127" s="58"/>
      <c r="P127" s="158">
        <f>O127*H127</f>
        <v>0</v>
      </c>
      <c r="Q127" s="158">
        <v>0.29899999999999999</v>
      </c>
      <c r="R127" s="158">
        <f>Q127*H127</f>
        <v>39.168999999999997</v>
      </c>
      <c r="S127" s="158">
        <v>0</v>
      </c>
      <c r="T127" s="159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124</v>
      </c>
      <c r="AT127" s="160" t="s">
        <v>120</v>
      </c>
      <c r="AU127" s="160" t="s">
        <v>119</v>
      </c>
      <c r="AY127" s="14" t="s">
        <v>117</v>
      </c>
      <c r="BE127" s="161">
        <f>IF(N127="základná",J127,0)</f>
        <v>0</v>
      </c>
      <c r="BF127" s="161">
        <f>IF(N127="znížená",J127,0)</f>
        <v>0</v>
      </c>
      <c r="BG127" s="161">
        <f>IF(N127="zákl. prenesená",J127,0)</f>
        <v>0</v>
      </c>
      <c r="BH127" s="161">
        <f>IF(N127="zníž. prenesená",J127,0)</f>
        <v>0</v>
      </c>
      <c r="BI127" s="161">
        <f>IF(N127="nulová",J127,0)</f>
        <v>0</v>
      </c>
      <c r="BJ127" s="14" t="s">
        <v>119</v>
      </c>
      <c r="BK127" s="161">
        <f>ROUND(I127*H127,2)</f>
        <v>0</v>
      </c>
      <c r="BL127" s="14" t="s">
        <v>124</v>
      </c>
      <c r="BM127" s="160" t="s">
        <v>156</v>
      </c>
    </row>
    <row r="128" spans="1:65" s="2" customFormat="1" ht="33" customHeight="1">
      <c r="A128" s="29"/>
      <c r="B128" s="147"/>
      <c r="C128" s="148" t="s">
        <v>124</v>
      </c>
      <c r="D128" s="148" t="s">
        <v>120</v>
      </c>
      <c r="E128" s="149" t="s">
        <v>157</v>
      </c>
      <c r="F128" s="150" t="s">
        <v>158</v>
      </c>
      <c r="G128" s="151" t="s">
        <v>123</v>
      </c>
      <c r="H128" s="152">
        <v>131</v>
      </c>
      <c r="I128" s="153"/>
      <c r="J128" s="154">
        <f>ROUND(I128*H128,2)</f>
        <v>0</v>
      </c>
      <c r="K128" s="155"/>
      <c r="L128" s="30"/>
      <c r="M128" s="156" t="s">
        <v>1</v>
      </c>
      <c r="N128" s="157" t="s">
        <v>40</v>
      </c>
      <c r="O128" s="58"/>
      <c r="P128" s="158">
        <f>O128*H128</f>
        <v>0</v>
      </c>
      <c r="Q128" s="158">
        <v>0.36834</v>
      </c>
      <c r="R128" s="158">
        <f>Q128*H128</f>
        <v>48.252540000000003</v>
      </c>
      <c r="S128" s="158">
        <v>0</v>
      </c>
      <c r="T128" s="159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124</v>
      </c>
      <c r="AT128" s="160" t="s">
        <v>120</v>
      </c>
      <c r="AU128" s="160" t="s">
        <v>119</v>
      </c>
      <c r="AY128" s="14" t="s">
        <v>117</v>
      </c>
      <c r="BE128" s="161">
        <f>IF(N128="základná",J128,0)</f>
        <v>0</v>
      </c>
      <c r="BF128" s="161">
        <f>IF(N128="znížená",J128,0)</f>
        <v>0</v>
      </c>
      <c r="BG128" s="161">
        <f>IF(N128="zákl. prenesená",J128,0)</f>
        <v>0</v>
      </c>
      <c r="BH128" s="161">
        <f>IF(N128="zníž. prenesená",J128,0)</f>
        <v>0</v>
      </c>
      <c r="BI128" s="161">
        <f>IF(N128="nulová",J128,0)</f>
        <v>0</v>
      </c>
      <c r="BJ128" s="14" t="s">
        <v>119</v>
      </c>
      <c r="BK128" s="161">
        <f>ROUND(I128*H128,2)</f>
        <v>0</v>
      </c>
      <c r="BL128" s="14" t="s">
        <v>124</v>
      </c>
      <c r="BM128" s="160" t="s">
        <v>159</v>
      </c>
    </row>
    <row r="129" spans="1:65" s="2" customFormat="1" ht="33" customHeight="1">
      <c r="A129" s="29"/>
      <c r="B129" s="147"/>
      <c r="C129" s="148" t="s">
        <v>126</v>
      </c>
      <c r="D129" s="148" t="s">
        <v>120</v>
      </c>
      <c r="E129" s="149" t="s">
        <v>160</v>
      </c>
      <c r="F129" s="150" t="s">
        <v>161</v>
      </c>
      <c r="G129" s="151" t="s">
        <v>123</v>
      </c>
      <c r="H129" s="152">
        <v>131</v>
      </c>
      <c r="I129" s="153"/>
      <c r="J129" s="154">
        <f>ROUND(I129*H129,2)</f>
        <v>0</v>
      </c>
      <c r="K129" s="155"/>
      <c r="L129" s="30"/>
      <c r="M129" s="156" t="s">
        <v>1</v>
      </c>
      <c r="N129" s="157" t="s">
        <v>40</v>
      </c>
      <c r="O129" s="58"/>
      <c r="P129" s="158">
        <f>O129*H129</f>
        <v>0</v>
      </c>
      <c r="Q129" s="158">
        <v>0.10373</v>
      </c>
      <c r="R129" s="158">
        <f>Q129*H129</f>
        <v>13.58863</v>
      </c>
      <c r="S129" s="158">
        <v>0</v>
      </c>
      <c r="T129" s="159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124</v>
      </c>
      <c r="AT129" s="160" t="s">
        <v>120</v>
      </c>
      <c r="AU129" s="160" t="s">
        <v>119</v>
      </c>
      <c r="AY129" s="14" t="s">
        <v>117</v>
      </c>
      <c r="BE129" s="161">
        <f>IF(N129="základná",J129,0)</f>
        <v>0</v>
      </c>
      <c r="BF129" s="161">
        <f>IF(N129="znížená",J129,0)</f>
        <v>0</v>
      </c>
      <c r="BG129" s="161">
        <f>IF(N129="zákl. prenesená",J129,0)</f>
        <v>0</v>
      </c>
      <c r="BH129" s="161">
        <f>IF(N129="zníž. prenesená",J129,0)</f>
        <v>0</v>
      </c>
      <c r="BI129" s="161">
        <f>IF(N129="nulová",J129,0)</f>
        <v>0</v>
      </c>
      <c r="BJ129" s="14" t="s">
        <v>119</v>
      </c>
      <c r="BK129" s="161">
        <f>ROUND(I129*H129,2)</f>
        <v>0</v>
      </c>
      <c r="BL129" s="14" t="s">
        <v>124</v>
      </c>
      <c r="BM129" s="160" t="s">
        <v>162</v>
      </c>
    </row>
    <row r="130" spans="1:65" s="2" customFormat="1" ht="37.9" customHeight="1">
      <c r="A130" s="29"/>
      <c r="B130" s="147"/>
      <c r="C130" s="148" t="s">
        <v>163</v>
      </c>
      <c r="D130" s="148" t="s">
        <v>120</v>
      </c>
      <c r="E130" s="149" t="s">
        <v>164</v>
      </c>
      <c r="F130" s="150" t="s">
        <v>165</v>
      </c>
      <c r="G130" s="151" t="s">
        <v>123</v>
      </c>
      <c r="H130" s="152">
        <v>131</v>
      </c>
      <c r="I130" s="153"/>
      <c r="J130" s="154">
        <f>ROUND(I130*H130,2)</f>
        <v>0</v>
      </c>
      <c r="K130" s="155"/>
      <c r="L130" s="30"/>
      <c r="M130" s="156" t="s">
        <v>1</v>
      </c>
      <c r="N130" s="157" t="s">
        <v>40</v>
      </c>
      <c r="O130" s="58"/>
      <c r="P130" s="158">
        <f>O130*H130</f>
        <v>0</v>
      </c>
      <c r="Q130" s="158">
        <v>0.12966</v>
      </c>
      <c r="R130" s="158">
        <f>Q130*H130</f>
        <v>16.98546</v>
      </c>
      <c r="S130" s="158">
        <v>0</v>
      </c>
      <c r="T130" s="159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124</v>
      </c>
      <c r="AT130" s="160" t="s">
        <v>120</v>
      </c>
      <c r="AU130" s="160" t="s">
        <v>119</v>
      </c>
      <c r="AY130" s="14" t="s">
        <v>117</v>
      </c>
      <c r="BE130" s="161">
        <f>IF(N130="základná",J130,0)</f>
        <v>0</v>
      </c>
      <c r="BF130" s="161">
        <f>IF(N130="znížená",J130,0)</f>
        <v>0</v>
      </c>
      <c r="BG130" s="161">
        <f>IF(N130="zákl. prenesená",J130,0)</f>
        <v>0</v>
      </c>
      <c r="BH130" s="161">
        <f>IF(N130="zníž. prenesená",J130,0)</f>
        <v>0</v>
      </c>
      <c r="BI130" s="161">
        <f>IF(N130="nulová",J130,0)</f>
        <v>0</v>
      </c>
      <c r="BJ130" s="14" t="s">
        <v>119</v>
      </c>
      <c r="BK130" s="161">
        <f>ROUND(I130*H130,2)</f>
        <v>0</v>
      </c>
      <c r="BL130" s="14" t="s">
        <v>124</v>
      </c>
      <c r="BM130" s="160" t="s">
        <v>166</v>
      </c>
    </row>
    <row r="131" spans="1:65" s="12" customFormat="1" ht="22.9" customHeight="1">
      <c r="B131" s="134"/>
      <c r="D131" s="135" t="s">
        <v>73</v>
      </c>
      <c r="E131" s="145" t="s">
        <v>132</v>
      </c>
      <c r="F131" s="145" t="s">
        <v>133</v>
      </c>
      <c r="I131" s="137"/>
      <c r="J131" s="146">
        <f>BK131</f>
        <v>0</v>
      </c>
      <c r="L131" s="134"/>
      <c r="M131" s="139"/>
      <c r="N131" s="140"/>
      <c r="O131" s="140"/>
      <c r="P131" s="141">
        <f>SUM(P132:P134)</f>
        <v>0</v>
      </c>
      <c r="Q131" s="140"/>
      <c r="R131" s="141">
        <f>SUM(R132:R134)</f>
        <v>11.9578144</v>
      </c>
      <c r="S131" s="140"/>
      <c r="T131" s="142">
        <f>SUM(T132:T134)</f>
        <v>0</v>
      </c>
      <c r="AR131" s="135" t="s">
        <v>82</v>
      </c>
      <c r="AT131" s="143" t="s">
        <v>73</v>
      </c>
      <c r="AU131" s="143" t="s">
        <v>82</v>
      </c>
      <c r="AY131" s="135" t="s">
        <v>117</v>
      </c>
      <c r="BK131" s="144">
        <f>SUM(BK132:BK134)</f>
        <v>0</v>
      </c>
    </row>
    <row r="132" spans="1:65" s="2" customFormat="1" ht="33" customHeight="1">
      <c r="A132" s="29"/>
      <c r="B132" s="147"/>
      <c r="C132" s="148" t="s">
        <v>167</v>
      </c>
      <c r="D132" s="148" t="s">
        <v>120</v>
      </c>
      <c r="E132" s="149" t="s">
        <v>168</v>
      </c>
      <c r="F132" s="150" t="s">
        <v>169</v>
      </c>
      <c r="G132" s="151" t="s">
        <v>136</v>
      </c>
      <c r="H132" s="152">
        <v>32</v>
      </c>
      <c r="I132" s="153"/>
      <c r="J132" s="154">
        <f>ROUND(I132*H132,2)</f>
        <v>0</v>
      </c>
      <c r="K132" s="155"/>
      <c r="L132" s="30"/>
      <c r="M132" s="156" t="s">
        <v>1</v>
      </c>
      <c r="N132" s="157" t="s">
        <v>40</v>
      </c>
      <c r="O132" s="58"/>
      <c r="P132" s="158">
        <f>O132*H132</f>
        <v>0</v>
      </c>
      <c r="Q132" s="158">
        <v>0.12584000000000001</v>
      </c>
      <c r="R132" s="158">
        <f>Q132*H132</f>
        <v>4.0268800000000002</v>
      </c>
      <c r="S132" s="158">
        <v>0</v>
      </c>
      <c r="T132" s="159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124</v>
      </c>
      <c r="AT132" s="160" t="s">
        <v>120</v>
      </c>
      <c r="AU132" s="160" t="s">
        <v>119</v>
      </c>
      <c r="AY132" s="14" t="s">
        <v>117</v>
      </c>
      <c r="BE132" s="161">
        <f>IF(N132="základná",J132,0)</f>
        <v>0</v>
      </c>
      <c r="BF132" s="161">
        <f>IF(N132="znížená",J132,0)</f>
        <v>0</v>
      </c>
      <c r="BG132" s="161">
        <f>IF(N132="zákl. prenesená",J132,0)</f>
        <v>0</v>
      </c>
      <c r="BH132" s="161">
        <f>IF(N132="zníž. prenesená",J132,0)</f>
        <v>0</v>
      </c>
      <c r="BI132" s="161">
        <f>IF(N132="nulová",J132,0)</f>
        <v>0</v>
      </c>
      <c r="BJ132" s="14" t="s">
        <v>119</v>
      </c>
      <c r="BK132" s="161">
        <f>ROUND(I132*H132,2)</f>
        <v>0</v>
      </c>
      <c r="BL132" s="14" t="s">
        <v>124</v>
      </c>
      <c r="BM132" s="160" t="s">
        <v>170</v>
      </c>
    </row>
    <row r="133" spans="1:65" s="2" customFormat="1" ht="16.5" customHeight="1">
      <c r="A133" s="29"/>
      <c r="B133" s="147"/>
      <c r="C133" s="167" t="s">
        <v>171</v>
      </c>
      <c r="D133" s="167" t="s">
        <v>172</v>
      </c>
      <c r="E133" s="168" t="s">
        <v>173</v>
      </c>
      <c r="F133" s="169" t="s">
        <v>174</v>
      </c>
      <c r="G133" s="170" t="s">
        <v>175</v>
      </c>
      <c r="H133" s="171">
        <v>32.32</v>
      </c>
      <c r="I133" s="172"/>
      <c r="J133" s="173">
        <f>ROUND(I133*H133,2)</f>
        <v>0</v>
      </c>
      <c r="K133" s="174"/>
      <c r="L133" s="175"/>
      <c r="M133" s="176" t="s">
        <v>1</v>
      </c>
      <c r="N133" s="177" t="s">
        <v>40</v>
      </c>
      <c r="O133" s="58"/>
      <c r="P133" s="158">
        <f>O133*H133</f>
        <v>0</v>
      </c>
      <c r="Q133" s="158">
        <v>4.8000000000000001E-2</v>
      </c>
      <c r="R133" s="158">
        <f>Q133*H133</f>
        <v>1.5513600000000001</v>
      </c>
      <c r="S133" s="158">
        <v>0</v>
      </c>
      <c r="T133" s="159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171</v>
      </c>
      <c r="AT133" s="160" t="s">
        <v>172</v>
      </c>
      <c r="AU133" s="160" t="s">
        <v>119</v>
      </c>
      <c r="AY133" s="14" t="s">
        <v>117</v>
      </c>
      <c r="BE133" s="161">
        <f>IF(N133="základná",J133,0)</f>
        <v>0</v>
      </c>
      <c r="BF133" s="161">
        <f>IF(N133="znížená",J133,0)</f>
        <v>0</v>
      </c>
      <c r="BG133" s="161">
        <f>IF(N133="zákl. prenesená",J133,0)</f>
        <v>0</v>
      </c>
      <c r="BH133" s="161">
        <f>IF(N133="zníž. prenesená",J133,0)</f>
        <v>0</v>
      </c>
      <c r="BI133" s="161">
        <f>IF(N133="nulová",J133,0)</f>
        <v>0</v>
      </c>
      <c r="BJ133" s="14" t="s">
        <v>119</v>
      </c>
      <c r="BK133" s="161">
        <f>ROUND(I133*H133,2)</f>
        <v>0</v>
      </c>
      <c r="BL133" s="14" t="s">
        <v>124</v>
      </c>
      <c r="BM133" s="160" t="s">
        <v>176</v>
      </c>
    </row>
    <row r="134" spans="1:65" s="2" customFormat="1" ht="33" customHeight="1">
      <c r="A134" s="29"/>
      <c r="B134" s="147"/>
      <c r="C134" s="148" t="s">
        <v>132</v>
      </c>
      <c r="D134" s="148" t="s">
        <v>120</v>
      </c>
      <c r="E134" s="149" t="s">
        <v>177</v>
      </c>
      <c r="F134" s="150" t="s">
        <v>178</v>
      </c>
      <c r="G134" s="151" t="s">
        <v>149</v>
      </c>
      <c r="H134" s="152">
        <v>2.88</v>
      </c>
      <c r="I134" s="153"/>
      <c r="J134" s="154">
        <f>ROUND(I134*H134,2)</f>
        <v>0</v>
      </c>
      <c r="K134" s="155"/>
      <c r="L134" s="30"/>
      <c r="M134" s="156" t="s">
        <v>1</v>
      </c>
      <c r="N134" s="157" t="s">
        <v>40</v>
      </c>
      <c r="O134" s="58"/>
      <c r="P134" s="158">
        <f>O134*H134</f>
        <v>0</v>
      </c>
      <c r="Q134" s="158">
        <v>2.2151299999999998</v>
      </c>
      <c r="R134" s="158">
        <f>Q134*H134</f>
        <v>6.3795743999999992</v>
      </c>
      <c r="S134" s="158">
        <v>0</v>
      </c>
      <c r="T134" s="159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124</v>
      </c>
      <c r="AT134" s="160" t="s">
        <v>120</v>
      </c>
      <c r="AU134" s="160" t="s">
        <v>119</v>
      </c>
      <c r="AY134" s="14" t="s">
        <v>117</v>
      </c>
      <c r="BE134" s="161">
        <f>IF(N134="základná",J134,0)</f>
        <v>0</v>
      </c>
      <c r="BF134" s="161">
        <f>IF(N134="znížená",J134,0)</f>
        <v>0</v>
      </c>
      <c r="BG134" s="161">
        <f>IF(N134="zákl. prenesená",J134,0)</f>
        <v>0</v>
      </c>
      <c r="BH134" s="161">
        <f>IF(N134="zníž. prenesená",J134,0)</f>
        <v>0</v>
      </c>
      <c r="BI134" s="161">
        <f>IF(N134="nulová",J134,0)</f>
        <v>0</v>
      </c>
      <c r="BJ134" s="14" t="s">
        <v>119</v>
      </c>
      <c r="BK134" s="161">
        <f>ROUND(I134*H134,2)</f>
        <v>0</v>
      </c>
      <c r="BL134" s="14" t="s">
        <v>124</v>
      </c>
      <c r="BM134" s="160" t="s">
        <v>179</v>
      </c>
    </row>
    <row r="135" spans="1:65" s="12" customFormat="1" ht="22.9" customHeight="1">
      <c r="B135" s="134"/>
      <c r="D135" s="135" t="s">
        <v>73</v>
      </c>
      <c r="E135" s="145" t="s">
        <v>138</v>
      </c>
      <c r="F135" s="145" t="s">
        <v>139</v>
      </c>
      <c r="I135" s="137"/>
      <c r="J135" s="146">
        <f>BK135</f>
        <v>0</v>
      </c>
      <c r="L135" s="134"/>
      <c r="M135" s="139"/>
      <c r="N135" s="140"/>
      <c r="O135" s="140"/>
      <c r="P135" s="141">
        <f>P136</f>
        <v>0</v>
      </c>
      <c r="Q135" s="140"/>
      <c r="R135" s="141">
        <f>R136</f>
        <v>0</v>
      </c>
      <c r="S135" s="140"/>
      <c r="T135" s="142">
        <f>T136</f>
        <v>0</v>
      </c>
      <c r="AR135" s="135" t="s">
        <v>82</v>
      </c>
      <c r="AT135" s="143" t="s">
        <v>73</v>
      </c>
      <c r="AU135" s="143" t="s">
        <v>82</v>
      </c>
      <c r="AY135" s="135" t="s">
        <v>117</v>
      </c>
      <c r="BK135" s="144">
        <f>BK136</f>
        <v>0</v>
      </c>
    </row>
    <row r="136" spans="1:65" s="2" customFormat="1" ht="33" customHeight="1">
      <c r="A136" s="29"/>
      <c r="B136" s="147"/>
      <c r="C136" s="148" t="s">
        <v>180</v>
      </c>
      <c r="D136" s="148" t="s">
        <v>120</v>
      </c>
      <c r="E136" s="149" t="s">
        <v>140</v>
      </c>
      <c r="F136" s="150" t="s">
        <v>141</v>
      </c>
      <c r="G136" s="151" t="s">
        <v>142</v>
      </c>
      <c r="H136" s="152">
        <v>129.953</v>
      </c>
      <c r="I136" s="153"/>
      <c r="J136" s="154">
        <f>ROUND(I136*H136,2)</f>
        <v>0</v>
      </c>
      <c r="K136" s="155"/>
      <c r="L136" s="30"/>
      <c r="M136" s="162" t="s">
        <v>1</v>
      </c>
      <c r="N136" s="163" t="s">
        <v>40</v>
      </c>
      <c r="O136" s="164"/>
      <c r="P136" s="165">
        <f>O136*H136</f>
        <v>0</v>
      </c>
      <c r="Q136" s="165">
        <v>0</v>
      </c>
      <c r="R136" s="165">
        <f>Q136*H136</f>
        <v>0</v>
      </c>
      <c r="S136" s="165">
        <v>0</v>
      </c>
      <c r="T136" s="166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124</v>
      </c>
      <c r="AT136" s="160" t="s">
        <v>120</v>
      </c>
      <c r="AU136" s="160" t="s">
        <v>119</v>
      </c>
      <c r="AY136" s="14" t="s">
        <v>117</v>
      </c>
      <c r="BE136" s="161">
        <f>IF(N136="základná",J136,0)</f>
        <v>0</v>
      </c>
      <c r="BF136" s="161">
        <f>IF(N136="znížená",J136,0)</f>
        <v>0</v>
      </c>
      <c r="BG136" s="161">
        <f>IF(N136="zákl. prenesená",J136,0)</f>
        <v>0</v>
      </c>
      <c r="BH136" s="161">
        <f>IF(N136="zníž. prenesená",J136,0)</f>
        <v>0</v>
      </c>
      <c r="BI136" s="161">
        <f>IF(N136="nulová",J136,0)</f>
        <v>0</v>
      </c>
      <c r="BJ136" s="14" t="s">
        <v>119</v>
      </c>
      <c r="BK136" s="161">
        <f>ROUND(I136*H136,2)</f>
        <v>0</v>
      </c>
      <c r="BL136" s="14" t="s">
        <v>124</v>
      </c>
      <c r="BM136" s="160" t="s">
        <v>143</v>
      </c>
    </row>
    <row r="137" spans="1:65" s="2" customFormat="1" ht="6.95" customHeight="1">
      <c r="A137" s="29"/>
      <c r="B137" s="47"/>
      <c r="C137" s="48"/>
      <c r="D137" s="48"/>
      <c r="E137" s="48"/>
      <c r="F137" s="48"/>
      <c r="G137" s="48"/>
      <c r="H137" s="48"/>
      <c r="I137" s="48"/>
      <c r="J137" s="48"/>
      <c r="K137" s="48"/>
      <c r="L137" s="30"/>
      <c r="M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</sheetData>
  <autoFilter ref="C120:K136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01 - Miestna komunikácia ...</vt:lpstr>
      <vt:lpstr>02 - Cesta k ihrisku </vt:lpstr>
      <vt:lpstr>03 - Miestna komunikácia ...</vt:lpstr>
      <vt:lpstr>'01 - Miestna komunikácia ...'!Názvy_tlače</vt:lpstr>
      <vt:lpstr>'02 - Cesta k ihrisku '!Názvy_tlače</vt:lpstr>
      <vt:lpstr>'03 - Miestna komunikácia ...'!Názvy_tlače</vt:lpstr>
      <vt:lpstr>'Rekapitulácia stavby'!Názvy_tlače</vt:lpstr>
      <vt:lpstr>'01 - Miestna komunikácia ...'!Oblasť_tlače</vt:lpstr>
      <vt:lpstr>'02 - Cesta k ihrisku '!Oblasť_tlače</vt:lpstr>
      <vt:lpstr>'03 - Miestna komunikácia 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DESKTOP-SD9UK27\HP</dc:creator>
  <cp:lastModifiedBy>Vlastnik</cp:lastModifiedBy>
  <dcterms:created xsi:type="dcterms:W3CDTF">2022-09-19T12:16:53Z</dcterms:created>
  <dcterms:modified xsi:type="dcterms:W3CDTF">2022-09-19T17:15:08Z</dcterms:modified>
</cp:coreProperties>
</file>