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Žalobín\ZŠ\"/>
    </mc:Choice>
  </mc:AlternateContent>
  <xr:revisionPtr revIDLastSave="0" documentId="13_ncr:1_{90BF1205-993E-4A3B-A5E3-3E60A56F861B}" xr6:coauthVersionLast="47" xr6:coauthVersionMax="47" xr10:uidLastSave="{00000000-0000-0000-0000-000000000000}"/>
  <bookViews>
    <workbookView xWindow="28680" yWindow="-120" windowWidth="29040" windowHeight="15840" xr2:uid="{5A8198A1-F5DC-4D07-9557-5CAE374476FA}"/>
  </bookViews>
  <sheets>
    <sheet name="Rekapitulácia" sheetId="1" r:id="rId1"/>
    <sheet name="Krycí list stavby" sheetId="2" r:id="rId2"/>
    <sheet name="SO 15370" sheetId="3" r:id="rId3"/>
    <sheet name="SO 15371" sheetId="4" r:id="rId4"/>
    <sheet name="SO 15372" sheetId="5" r:id="rId5"/>
    <sheet name="SO 15374" sheetId="6" r:id="rId6"/>
    <sheet name="SO 15375" sheetId="7" r:id="rId7"/>
  </sheets>
  <definedNames>
    <definedName name="_xlnm.Print_Area" localSheetId="2">'SO 15370'!$B$2:$V$137</definedName>
    <definedName name="_xlnm.Print_Area" localSheetId="3">'SO 15371'!$B$2:$V$159</definedName>
    <definedName name="_xlnm.Print_Area" localSheetId="4">'SO 15372'!$B$2:$V$159</definedName>
    <definedName name="_xlnm.Print_Area" localSheetId="5">'SO 15374'!$B$2:$V$159</definedName>
    <definedName name="_xlnm.Print_Area" localSheetId="6">'SO 15375'!$B$2:$V$157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E18" i="2"/>
  <c r="D18" i="2"/>
  <c r="C18" i="2"/>
  <c r="D15" i="2"/>
  <c r="F12" i="1"/>
  <c r="D12" i="1"/>
  <c r="I17" i="2" s="1"/>
  <c r="E11" i="1"/>
  <c r="E10" i="1"/>
  <c r="E9" i="1"/>
  <c r="E8" i="1"/>
  <c r="E7" i="1"/>
  <c r="K11" i="1"/>
  <c r="H29" i="7"/>
  <c r="P29" i="7" s="1"/>
  <c r="P16" i="7"/>
  <c r="Z157" i="7"/>
  <c r="V156" i="7"/>
  <c r="I72" i="7" s="1"/>
  <c r="V154" i="7"/>
  <c r="I71" i="7" s="1"/>
  <c r="K153" i="7"/>
  <c r="J153" i="7"/>
  <c r="S153" i="7"/>
  <c r="L153" i="7"/>
  <c r="I153" i="7"/>
  <c r="K152" i="7"/>
  <c r="J152" i="7"/>
  <c r="S152" i="7"/>
  <c r="L152" i="7"/>
  <c r="I152" i="7"/>
  <c r="K151" i="7"/>
  <c r="J151" i="7"/>
  <c r="S151" i="7"/>
  <c r="M151" i="7"/>
  <c r="I151" i="7"/>
  <c r="K150" i="7"/>
  <c r="J150" i="7"/>
  <c r="S150" i="7"/>
  <c r="M150" i="7"/>
  <c r="I150" i="7"/>
  <c r="K149" i="7"/>
  <c r="J149" i="7"/>
  <c r="S149" i="7"/>
  <c r="M149" i="7"/>
  <c r="I149" i="7"/>
  <c r="K148" i="7"/>
  <c r="J148" i="7"/>
  <c r="S148" i="7"/>
  <c r="M148" i="7"/>
  <c r="I148" i="7"/>
  <c r="K147" i="7"/>
  <c r="J147" i="7"/>
  <c r="S147" i="7"/>
  <c r="M147" i="7"/>
  <c r="I147" i="7"/>
  <c r="K146" i="7"/>
  <c r="J146" i="7"/>
  <c r="S146" i="7"/>
  <c r="L146" i="7"/>
  <c r="I146" i="7"/>
  <c r="K145" i="7"/>
  <c r="J145" i="7"/>
  <c r="S145" i="7"/>
  <c r="L145" i="7"/>
  <c r="I145" i="7"/>
  <c r="K144" i="7"/>
  <c r="J144" i="7"/>
  <c r="S144" i="7"/>
  <c r="L144" i="7"/>
  <c r="I144" i="7"/>
  <c r="K143" i="7"/>
  <c r="J143" i="7"/>
  <c r="S143" i="7"/>
  <c r="L143" i="7"/>
  <c r="I143" i="7"/>
  <c r="K142" i="7"/>
  <c r="J142" i="7"/>
  <c r="S142" i="7"/>
  <c r="S154" i="7" s="1"/>
  <c r="H71" i="7" s="1"/>
  <c r="L142" i="7"/>
  <c r="I142" i="7"/>
  <c r="F67" i="7"/>
  <c r="V136" i="7"/>
  <c r="I67" i="7" s="1"/>
  <c r="M136" i="7"/>
  <c r="K135" i="7"/>
  <c r="J135" i="7"/>
  <c r="S135" i="7"/>
  <c r="S136" i="7" s="1"/>
  <c r="H67" i="7" s="1"/>
  <c r="L135" i="7"/>
  <c r="L136" i="7" s="1"/>
  <c r="E67" i="7" s="1"/>
  <c r="I135" i="7"/>
  <c r="I136" i="7" s="1"/>
  <c r="G67" i="7" s="1"/>
  <c r="S132" i="7"/>
  <c r="H66" i="7" s="1"/>
  <c r="V132" i="7"/>
  <c r="I66" i="7" s="1"/>
  <c r="M132" i="7"/>
  <c r="F66" i="7" s="1"/>
  <c r="K131" i="7"/>
  <c r="J131" i="7"/>
  <c r="S131" i="7"/>
  <c r="L131" i="7"/>
  <c r="I131" i="7"/>
  <c r="K130" i="7"/>
  <c r="J130" i="7"/>
  <c r="S130" i="7"/>
  <c r="L130" i="7"/>
  <c r="I130" i="7"/>
  <c r="K129" i="7"/>
  <c r="J129" i="7"/>
  <c r="S129" i="7"/>
  <c r="L129" i="7"/>
  <c r="I129" i="7"/>
  <c r="V126" i="7"/>
  <c r="I65" i="7" s="1"/>
  <c r="K125" i="7"/>
  <c r="J125" i="7"/>
  <c r="S125" i="7"/>
  <c r="M125" i="7"/>
  <c r="M126" i="7" s="1"/>
  <c r="F65" i="7" s="1"/>
  <c r="I125" i="7"/>
  <c r="K124" i="7"/>
  <c r="J124" i="7"/>
  <c r="S124" i="7"/>
  <c r="L124" i="7"/>
  <c r="I124" i="7"/>
  <c r="K123" i="7"/>
  <c r="J123" i="7"/>
  <c r="S123" i="7"/>
  <c r="S126" i="7" s="1"/>
  <c r="H65" i="7" s="1"/>
  <c r="L123" i="7"/>
  <c r="I123" i="7"/>
  <c r="F64" i="7"/>
  <c r="V120" i="7"/>
  <c r="I64" i="7" s="1"/>
  <c r="M120" i="7"/>
  <c r="K119" i="7"/>
  <c r="J119" i="7"/>
  <c r="S119" i="7"/>
  <c r="S120" i="7" s="1"/>
  <c r="H64" i="7" s="1"/>
  <c r="L119" i="7"/>
  <c r="I119" i="7"/>
  <c r="K118" i="7"/>
  <c r="J118" i="7"/>
  <c r="S118" i="7"/>
  <c r="L118" i="7"/>
  <c r="L120" i="7" s="1"/>
  <c r="E64" i="7" s="1"/>
  <c r="I118" i="7"/>
  <c r="I120" i="7" s="1"/>
  <c r="G64" i="7" s="1"/>
  <c r="H63" i="7"/>
  <c r="S115" i="7"/>
  <c r="V115" i="7"/>
  <c r="I63" i="7" s="1"/>
  <c r="M115" i="7"/>
  <c r="F63" i="7" s="1"/>
  <c r="L115" i="7"/>
  <c r="E63" i="7" s="1"/>
  <c r="K114" i="7"/>
  <c r="J114" i="7"/>
  <c r="S114" i="7"/>
  <c r="L114" i="7"/>
  <c r="I114" i="7"/>
  <c r="I115" i="7" s="1"/>
  <c r="G63" i="7" s="1"/>
  <c r="M111" i="7"/>
  <c r="K110" i="7"/>
  <c r="J110" i="7"/>
  <c r="S110" i="7"/>
  <c r="L110" i="7"/>
  <c r="I110" i="7"/>
  <c r="K109" i="7"/>
  <c r="J109" i="7"/>
  <c r="V109" i="7"/>
  <c r="V111" i="7" s="1"/>
  <c r="S109" i="7"/>
  <c r="S111" i="7" s="1"/>
  <c r="L109" i="7"/>
  <c r="I109" i="7"/>
  <c r="I58" i="7"/>
  <c r="F58" i="7"/>
  <c r="V103" i="7"/>
  <c r="M103" i="7"/>
  <c r="L103" i="7"/>
  <c r="E58" i="7" s="1"/>
  <c r="K102" i="7"/>
  <c r="J102" i="7"/>
  <c r="S102" i="7"/>
  <c r="S103" i="7" s="1"/>
  <c r="H58" i="7" s="1"/>
  <c r="L102" i="7"/>
  <c r="I102" i="7"/>
  <c r="I103" i="7" s="1"/>
  <c r="G58" i="7" s="1"/>
  <c r="F57" i="7"/>
  <c r="V99" i="7"/>
  <c r="I57" i="7" s="1"/>
  <c r="M99" i="7"/>
  <c r="I99" i="7"/>
  <c r="G57" i="7" s="1"/>
  <c r="K98" i="7"/>
  <c r="J98" i="7"/>
  <c r="S98" i="7"/>
  <c r="S99" i="7" s="1"/>
  <c r="H57" i="7" s="1"/>
  <c r="L98" i="7"/>
  <c r="L99" i="7" s="1"/>
  <c r="E57" i="7" s="1"/>
  <c r="I98" i="7"/>
  <c r="F56" i="7"/>
  <c r="V95" i="7"/>
  <c r="M95" i="7"/>
  <c r="M105" i="7" s="1"/>
  <c r="K94" i="7"/>
  <c r="J94" i="7"/>
  <c r="S94" i="7"/>
  <c r="L94" i="7"/>
  <c r="I94" i="7"/>
  <c r="K93" i="7"/>
  <c r="J93" i="7"/>
  <c r="S93" i="7"/>
  <c r="L93" i="7"/>
  <c r="I93" i="7"/>
  <c r="K92" i="7"/>
  <c r="J92" i="7"/>
  <c r="S92" i="7"/>
  <c r="L92" i="7"/>
  <c r="I92" i="7"/>
  <c r="K91" i="7"/>
  <c r="K157" i="7" s="1"/>
  <c r="J91" i="7"/>
  <c r="S91" i="7"/>
  <c r="L91" i="7"/>
  <c r="I91" i="7"/>
  <c r="P19" i="7"/>
  <c r="K10" i="1"/>
  <c r="H29" i="6"/>
  <c r="P29" i="6" s="1"/>
  <c r="P16" i="6"/>
  <c r="Z159" i="6"/>
  <c r="V158" i="6"/>
  <c r="I72" i="6" s="1"/>
  <c r="V156" i="6"/>
  <c r="I71" i="6" s="1"/>
  <c r="K155" i="6"/>
  <c r="J155" i="6"/>
  <c r="S155" i="6"/>
  <c r="L155" i="6"/>
  <c r="I155" i="6"/>
  <c r="K154" i="6"/>
  <c r="J154" i="6"/>
  <c r="S154" i="6"/>
  <c r="L154" i="6"/>
  <c r="I154" i="6"/>
  <c r="K153" i="6"/>
  <c r="J153" i="6"/>
  <c r="S153" i="6"/>
  <c r="M153" i="6"/>
  <c r="I153" i="6"/>
  <c r="K152" i="6"/>
  <c r="J152" i="6"/>
  <c r="S152" i="6"/>
  <c r="M152" i="6"/>
  <c r="I152" i="6"/>
  <c r="K151" i="6"/>
  <c r="J151" i="6"/>
  <c r="S151" i="6"/>
  <c r="M151" i="6"/>
  <c r="I151" i="6"/>
  <c r="K150" i="6"/>
  <c r="J150" i="6"/>
  <c r="S150" i="6"/>
  <c r="M150" i="6"/>
  <c r="I150" i="6"/>
  <c r="K149" i="6"/>
  <c r="J149" i="6"/>
  <c r="S149" i="6"/>
  <c r="M149" i="6"/>
  <c r="I149" i="6"/>
  <c r="K148" i="6"/>
  <c r="J148" i="6"/>
  <c r="S148" i="6"/>
  <c r="L148" i="6"/>
  <c r="I148" i="6"/>
  <c r="K147" i="6"/>
  <c r="J147" i="6"/>
  <c r="S147" i="6"/>
  <c r="L147" i="6"/>
  <c r="I147" i="6"/>
  <c r="K146" i="6"/>
  <c r="J146" i="6"/>
  <c r="S146" i="6"/>
  <c r="L146" i="6"/>
  <c r="I146" i="6"/>
  <c r="K145" i="6"/>
  <c r="J145" i="6"/>
  <c r="S145" i="6"/>
  <c r="L145" i="6"/>
  <c r="I145" i="6"/>
  <c r="K144" i="6"/>
  <c r="J144" i="6"/>
  <c r="S144" i="6"/>
  <c r="L144" i="6"/>
  <c r="I144" i="6"/>
  <c r="F67" i="6"/>
  <c r="V138" i="6"/>
  <c r="I67" i="6" s="1"/>
  <c r="M138" i="6"/>
  <c r="K137" i="6"/>
  <c r="J137" i="6"/>
  <c r="S137" i="6"/>
  <c r="S138" i="6" s="1"/>
  <c r="H67" i="6" s="1"/>
  <c r="L137" i="6"/>
  <c r="L138" i="6" s="1"/>
  <c r="E67" i="6" s="1"/>
  <c r="I137" i="6"/>
  <c r="I138" i="6" s="1"/>
  <c r="G67" i="6" s="1"/>
  <c r="V134" i="6"/>
  <c r="I66" i="6" s="1"/>
  <c r="M134" i="6"/>
  <c r="F66" i="6" s="1"/>
  <c r="K133" i="6"/>
  <c r="J133" i="6"/>
  <c r="S133" i="6"/>
  <c r="S134" i="6" s="1"/>
  <c r="H66" i="6" s="1"/>
  <c r="L133" i="6"/>
  <c r="I133" i="6"/>
  <c r="K132" i="6"/>
  <c r="J132" i="6"/>
  <c r="S132" i="6"/>
  <c r="L132" i="6"/>
  <c r="I132" i="6"/>
  <c r="K131" i="6"/>
  <c r="J131" i="6"/>
  <c r="S131" i="6"/>
  <c r="L131" i="6"/>
  <c r="L134" i="6" s="1"/>
  <c r="E66" i="6" s="1"/>
  <c r="I131" i="6"/>
  <c r="I134" i="6" s="1"/>
  <c r="G66" i="6" s="1"/>
  <c r="F65" i="6"/>
  <c r="V128" i="6"/>
  <c r="I65" i="6" s="1"/>
  <c r="M128" i="6"/>
  <c r="K127" i="6"/>
  <c r="J127" i="6"/>
  <c r="S127" i="6"/>
  <c r="L127" i="6"/>
  <c r="I127" i="6"/>
  <c r="K126" i="6"/>
  <c r="J126" i="6"/>
  <c r="S126" i="6"/>
  <c r="L126" i="6"/>
  <c r="I126" i="6"/>
  <c r="K125" i="6"/>
  <c r="J125" i="6"/>
  <c r="S125" i="6"/>
  <c r="S128" i="6" s="1"/>
  <c r="H65" i="6" s="1"/>
  <c r="L125" i="6"/>
  <c r="L128" i="6" s="1"/>
  <c r="E65" i="6" s="1"/>
  <c r="I125" i="6"/>
  <c r="F64" i="6"/>
  <c r="V122" i="6"/>
  <c r="I64" i="6" s="1"/>
  <c r="M122" i="6"/>
  <c r="K121" i="6"/>
  <c r="J121" i="6"/>
  <c r="S121" i="6"/>
  <c r="S122" i="6" s="1"/>
  <c r="H64" i="6" s="1"/>
  <c r="L121" i="6"/>
  <c r="L122" i="6" s="1"/>
  <c r="E64" i="6" s="1"/>
  <c r="I121" i="6"/>
  <c r="I122" i="6" s="1"/>
  <c r="G64" i="6" s="1"/>
  <c r="F63" i="6"/>
  <c r="M118" i="6"/>
  <c r="K117" i="6"/>
  <c r="J117" i="6"/>
  <c r="S117" i="6"/>
  <c r="L117" i="6"/>
  <c r="I117" i="6"/>
  <c r="K116" i="6"/>
  <c r="J116" i="6"/>
  <c r="V116" i="6"/>
  <c r="V118" i="6" s="1"/>
  <c r="I63" i="6" s="1"/>
  <c r="S116" i="6"/>
  <c r="S118" i="6" s="1"/>
  <c r="H63" i="6" s="1"/>
  <c r="L116" i="6"/>
  <c r="I116" i="6"/>
  <c r="V113" i="6"/>
  <c r="M113" i="6"/>
  <c r="F62" i="6" s="1"/>
  <c r="K112" i="6"/>
  <c r="J112" i="6"/>
  <c r="S112" i="6"/>
  <c r="M112" i="6"/>
  <c r="I112" i="6"/>
  <c r="K111" i="6"/>
  <c r="J111" i="6"/>
  <c r="S111" i="6"/>
  <c r="L111" i="6"/>
  <c r="I111" i="6"/>
  <c r="K110" i="6"/>
  <c r="J110" i="6"/>
  <c r="S110" i="6"/>
  <c r="L110" i="6"/>
  <c r="I110" i="6"/>
  <c r="K109" i="6"/>
  <c r="J109" i="6"/>
  <c r="S109" i="6"/>
  <c r="S113" i="6" s="1"/>
  <c r="H62" i="6" s="1"/>
  <c r="L109" i="6"/>
  <c r="L113" i="6" s="1"/>
  <c r="E62" i="6" s="1"/>
  <c r="I109" i="6"/>
  <c r="V103" i="6"/>
  <c r="I58" i="6" s="1"/>
  <c r="M103" i="6"/>
  <c r="F58" i="6" s="1"/>
  <c r="K102" i="6"/>
  <c r="J102" i="6"/>
  <c r="S102" i="6"/>
  <c r="S103" i="6" s="1"/>
  <c r="H58" i="6" s="1"/>
  <c r="L102" i="6"/>
  <c r="L103" i="6" s="1"/>
  <c r="E58" i="6" s="1"/>
  <c r="I102" i="6"/>
  <c r="I103" i="6" s="1"/>
  <c r="G58" i="6" s="1"/>
  <c r="I57" i="6"/>
  <c r="V99" i="6"/>
  <c r="M99" i="6"/>
  <c r="F57" i="6" s="1"/>
  <c r="L99" i="6"/>
  <c r="E57" i="6" s="1"/>
  <c r="K98" i="6"/>
  <c r="J98" i="6"/>
  <c r="S98" i="6"/>
  <c r="S99" i="6" s="1"/>
  <c r="H57" i="6" s="1"/>
  <c r="L98" i="6"/>
  <c r="I98" i="6"/>
  <c r="I99" i="6" s="1"/>
  <c r="G57" i="6" s="1"/>
  <c r="I56" i="6"/>
  <c r="V95" i="6"/>
  <c r="M95" i="6"/>
  <c r="M105" i="6" s="1"/>
  <c r="F59" i="6" s="1"/>
  <c r="D15" i="6" s="1"/>
  <c r="L95" i="6"/>
  <c r="K94" i="6"/>
  <c r="J94" i="6"/>
  <c r="S94" i="6"/>
  <c r="L94" i="6"/>
  <c r="I94" i="6"/>
  <c r="K93" i="6"/>
  <c r="J93" i="6"/>
  <c r="S93" i="6"/>
  <c r="L93" i="6"/>
  <c r="I93" i="6"/>
  <c r="K92" i="6"/>
  <c r="J92" i="6"/>
  <c r="S92" i="6"/>
  <c r="L92" i="6"/>
  <c r="I92" i="6"/>
  <c r="K91" i="6"/>
  <c r="K159" i="6" s="1"/>
  <c r="J91" i="6"/>
  <c r="S91" i="6"/>
  <c r="L91" i="6"/>
  <c r="I91" i="6"/>
  <c r="P19" i="6"/>
  <c r="K9" i="1"/>
  <c r="H29" i="5"/>
  <c r="P29" i="5" s="1"/>
  <c r="P16" i="5"/>
  <c r="Z159" i="5"/>
  <c r="V156" i="5"/>
  <c r="V158" i="5" s="1"/>
  <c r="I72" i="5" s="1"/>
  <c r="K155" i="5"/>
  <c r="J155" i="5"/>
  <c r="S155" i="5"/>
  <c r="L155" i="5"/>
  <c r="I155" i="5"/>
  <c r="K154" i="5"/>
  <c r="J154" i="5"/>
  <c r="S154" i="5"/>
  <c r="L154" i="5"/>
  <c r="I154" i="5"/>
  <c r="K153" i="5"/>
  <c r="J153" i="5"/>
  <c r="S153" i="5"/>
  <c r="M153" i="5"/>
  <c r="I153" i="5"/>
  <c r="K152" i="5"/>
  <c r="J152" i="5"/>
  <c r="S152" i="5"/>
  <c r="M152" i="5"/>
  <c r="I152" i="5"/>
  <c r="K151" i="5"/>
  <c r="J151" i="5"/>
  <c r="S151" i="5"/>
  <c r="M151" i="5"/>
  <c r="I151" i="5"/>
  <c r="K150" i="5"/>
  <c r="J150" i="5"/>
  <c r="S150" i="5"/>
  <c r="M150" i="5"/>
  <c r="I150" i="5"/>
  <c r="K149" i="5"/>
  <c r="J149" i="5"/>
  <c r="S149" i="5"/>
  <c r="M149" i="5"/>
  <c r="I149" i="5"/>
  <c r="K148" i="5"/>
  <c r="J148" i="5"/>
  <c r="S148" i="5"/>
  <c r="L148" i="5"/>
  <c r="I148" i="5"/>
  <c r="K147" i="5"/>
  <c r="J147" i="5"/>
  <c r="S147" i="5"/>
  <c r="L147" i="5"/>
  <c r="I147" i="5"/>
  <c r="K146" i="5"/>
  <c r="J146" i="5"/>
  <c r="S146" i="5"/>
  <c r="L146" i="5"/>
  <c r="I146" i="5"/>
  <c r="K145" i="5"/>
  <c r="J145" i="5"/>
  <c r="S145" i="5"/>
  <c r="L145" i="5"/>
  <c r="I145" i="5"/>
  <c r="K144" i="5"/>
  <c r="J144" i="5"/>
  <c r="S144" i="5"/>
  <c r="L144" i="5"/>
  <c r="I144" i="5"/>
  <c r="F67" i="5"/>
  <c r="V138" i="5"/>
  <c r="I67" i="5" s="1"/>
  <c r="M138" i="5"/>
  <c r="K137" i="5"/>
  <c r="J137" i="5"/>
  <c r="S137" i="5"/>
  <c r="S138" i="5" s="1"/>
  <c r="H67" i="5" s="1"/>
  <c r="L137" i="5"/>
  <c r="L138" i="5" s="1"/>
  <c r="E67" i="5" s="1"/>
  <c r="I137" i="5"/>
  <c r="I138" i="5" s="1"/>
  <c r="G67" i="5" s="1"/>
  <c r="F66" i="5"/>
  <c r="S134" i="5"/>
  <c r="H66" i="5" s="1"/>
  <c r="V134" i="5"/>
  <c r="I66" i="5" s="1"/>
  <c r="M134" i="5"/>
  <c r="K133" i="5"/>
  <c r="J133" i="5"/>
  <c r="S133" i="5"/>
  <c r="L133" i="5"/>
  <c r="I133" i="5"/>
  <c r="K132" i="5"/>
  <c r="J132" i="5"/>
  <c r="S132" i="5"/>
  <c r="L132" i="5"/>
  <c r="I132" i="5"/>
  <c r="K131" i="5"/>
  <c r="J131" i="5"/>
  <c r="S131" i="5"/>
  <c r="L131" i="5"/>
  <c r="L134" i="5" s="1"/>
  <c r="E66" i="5" s="1"/>
  <c r="I131" i="5"/>
  <c r="F65" i="5"/>
  <c r="V128" i="5"/>
  <c r="I65" i="5" s="1"/>
  <c r="M128" i="5"/>
  <c r="K127" i="5"/>
  <c r="J127" i="5"/>
  <c r="S127" i="5"/>
  <c r="L127" i="5"/>
  <c r="I127" i="5"/>
  <c r="K126" i="5"/>
  <c r="J126" i="5"/>
  <c r="S126" i="5"/>
  <c r="L126" i="5"/>
  <c r="I126" i="5"/>
  <c r="K125" i="5"/>
  <c r="J125" i="5"/>
  <c r="S125" i="5"/>
  <c r="S128" i="5" s="1"/>
  <c r="H65" i="5" s="1"/>
  <c r="L125" i="5"/>
  <c r="I125" i="5"/>
  <c r="F64" i="5"/>
  <c r="V122" i="5"/>
  <c r="I64" i="5" s="1"/>
  <c r="M122" i="5"/>
  <c r="I122" i="5"/>
  <c r="G64" i="5" s="1"/>
  <c r="K121" i="5"/>
  <c r="J121" i="5"/>
  <c r="S121" i="5"/>
  <c r="S122" i="5" s="1"/>
  <c r="H64" i="5" s="1"/>
  <c r="L121" i="5"/>
  <c r="L122" i="5" s="1"/>
  <c r="E64" i="5" s="1"/>
  <c r="I121" i="5"/>
  <c r="F63" i="5"/>
  <c r="V118" i="5"/>
  <c r="I63" i="5" s="1"/>
  <c r="M118" i="5"/>
  <c r="K117" i="5"/>
  <c r="J117" i="5"/>
  <c r="S117" i="5"/>
  <c r="L117" i="5"/>
  <c r="I117" i="5"/>
  <c r="K116" i="5"/>
  <c r="J116" i="5"/>
  <c r="V116" i="5"/>
  <c r="S116" i="5"/>
  <c r="S118" i="5" s="1"/>
  <c r="H63" i="5" s="1"/>
  <c r="L116" i="5"/>
  <c r="I116" i="5"/>
  <c r="I118" i="5" s="1"/>
  <c r="G63" i="5" s="1"/>
  <c r="S113" i="5"/>
  <c r="H62" i="5" s="1"/>
  <c r="V113" i="5"/>
  <c r="V140" i="5" s="1"/>
  <c r="I68" i="5" s="1"/>
  <c r="M113" i="5"/>
  <c r="F62" i="5" s="1"/>
  <c r="K112" i="5"/>
  <c r="J112" i="5"/>
  <c r="S112" i="5"/>
  <c r="M112" i="5"/>
  <c r="I112" i="5"/>
  <c r="K111" i="5"/>
  <c r="J111" i="5"/>
  <c r="S111" i="5"/>
  <c r="L111" i="5"/>
  <c r="I111" i="5"/>
  <c r="K110" i="5"/>
  <c r="J110" i="5"/>
  <c r="S110" i="5"/>
  <c r="L110" i="5"/>
  <c r="I110" i="5"/>
  <c r="K109" i="5"/>
  <c r="J109" i="5"/>
  <c r="S109" i="5"/>
  <c r="L109" i="5"/>
  <c r="I109" i="5"/>
  <c r="S103" i="5"/>
  <c r="H58" i="5" s="1"/>
  <c r="V103" i="5"/>
  <c r="I58" i="5" s="1"/>
  <c r="M103" i="5"/>
  <c r="F58" i="5" s="1"/>
  <c r="K102" i="5"/>
  <c r="J102" i="5"/>
  <c r="S102" i="5"/>
  <c r="L102" i="5"/>
  <c r="L103" i="5" s="1"/>
  <c r="E58" i="5" s="1"/>
  <c r="I102" i="5"/>
  <c r="I103" i="5" s="1"/>
  <c r="G58" i="5" s="1"/>
  <c r="I57" i="5"/>
  <c r="S99" i="5"/>
  <c r="H57" i="5" s="1"/>
  <c r="V99" i="5"/>
  <c r="M99" i="5"/>
  <c r="F57" i="5" s="1"/>
  <c r="L99" i="5"/>
  <c r="E57" i="5" s="1"/>
  <c r="K98" i="5"/>
  <c r="J98" i="5"/>
  <c r="S98" i="5"/>
  <c r="L98" i="5"/>
  <c r="I98" i="5"/>
  <c r="I99" i="5" s="1"/>
  <c r="G57" i="5" s="1"/>
  <c r="I56" i="5"/>
  <c r="V95" i="5"/>
  <c r="M95" i="5"/>
  <c r="M105" i="5" s="1"/>
  <c r="F59" i="5" s="1"/>
  <c r="D15" i="5" s="1"/>
  <c r="I95" i="5"/>
  <c r="K94" i="5"/>
  <c r="J94" i="5"/>
  <c r="S94" i="5"/>
  <c r="L94" i="5"/>
  <c r="I94" i="5"/>
  <c r="K93" i="5"/>
  <c r="J93" i="5"/>
  <c r="S93" i="5"/>
  <c r="L93" i="5"/>
  <c r="I93" i="5"/>
  <c r="K92" i="5"/>
  <c r="J92" i="5"/>
  <c r="S92" i="5"/>
  <c r="L92" i="5"/>
  <c r="I92" i="5"/>
  <c r="K91" i="5"/>
  <c r="K159" i="5" s="1"/>
  <c r="J91" i="5"/>
  <c r="S91" i="5"/>
  <c r="L91" i="5"/>
  <c r="I91" i="5"/>
  <c r="P19" i="5"/>
  <c r="K8" i="1"/>
  <c r="H29" i="4"/>
  <c r="P29" i="4" s="1"/>
  <c r="P16" i="4"/>
  <c r="Z159" i="4"/>
  <c r="V158" i="4"/>
  <c r="I72" i="4" s="1"/>
  <c r="V156" i="4"/>
  <c r="I71" i="4" s="1"/>
  <c r="K155" i="4"/>
  <c r="J155" i="4"/>
  <c r="S155" i="4"/>
  <c r="L155" i="4"/>
  <c r="I155" i="4"/>
  <c r="K154" i="4"/>
  <c r="J154" i="4"/>
  <c r="S154" i="4"/>
  <c r="L154" i="4"/>
  <c r="I154" i="4"/>
  <c r="K153" i="4"/>
  <c r="J153" i="4"/>
  <c r="S153" i="4"/>
  <c r="L153" i="4"/>
  <c r="I153" i="4"/>
  <c r="K152" i="4"/>
  <c r="J152" i="4"/>
  <c r="S152" i="4"/>
  <c r="M152" i="4"/>
  <c r="I152" i="4"/>
  <c r="K151" i="4"/>
  <c r="J151" i="4"/>
  <c r="S151" i="4"/>
  <c r="M151" i="4"/>
  <c r="I151" i="4"/>
  <c r="K150" i="4"/>
  <c r="J150" i="4"/>
  <c r="S150" i="4"/>
  <c r="M150" i="4"/>
  <c r="I150" i="4"/>
  <c r="K149" i="4"/>
  <c r="J149" i="4"/>
  <c r="S149" i="4"/>
  <c r="M149" i="4"/>
  <c r="I149" i="4"/>
  <c r="K148" i="4"/>
  <c r="J148" i="4"/>
  <c r="S148" i="4"/>
  <c r="M148" i="4"/>
  <c r="I148" i="4"/>
  <c r="K147" i="4"/>
  <c r="J147" i="4"/>
  <c r="S147" i="4"/>
  <c r="L147" i="4"/>
  <c r="I147" i="4"/>
  <c r="K146" i="4"/>
  <c r="J146" i="4"/>
  <c r="S146" i="4"/>
  <c r="L146" i="4"/>
  <c r="I146" i="4"/>
  <c r="K145" i="4"/>
  <c r="J145" i="4"/>
  <c r="S145" i="4"/>
  <c r="L145" i="4"/>
  <c r="I145" i="4"/>
  <c r="K144" i="4"/>
  <c r="J144" i="4"/>
  <c r="S144" i="4"/>
  <c r="L144" i="4"/>
  <c r="I144" i="4"/>
  <c r="I67" i="4"/>
  <c r="F67" i="4"/>
  <c r="V138" i="4"/>
  <c r="M138" i="4"/>
  <c r="K137" i="4"/>
  <c r="J137" i="4"/>
  <c r="S137" i="4"/>
  <c r="S138" i="4" s="1"/>
  <c r="H67" i="4" s="1"/>
  <c r="L137" i="4"/>
  <c r="L138" i="4" s="1"/>
  <c r="E67" i="4" s="1"/>
  <c r="I137" i="4"/>
  <c r="I138" i="4" s="1"/>
  <c r="G67" i="4" s="1"/>
  <c r="V134" i="4"/>
  <c r="I66" i="4" s="1"/>
  <c r="M134" i="4"/>
  <c r="F66" i="4" s="1"/>
  <c r="K133" i="4"/>
  <c r="J133" i="4"/>
  <c r="S133" i="4"/>
  <c r="S134" i="4" s="1"/>
  <c r="H66" i="4" s="1"/>
  <c r="L133" i="4"/>
  <c r="I133" i="4"/>
  <c r="K132" i="4"/>
  <c r="J132" i="4"/>
  <c r="S132" i="4"/>
  <c r="L132" i="4"/>
  <c r="I132" i="4"/>
  <c r="K131" i="4"/>
  <c r="J131" i="4"/>
  <c r="S131" i="4"/>
  <c r="L131" i="4"/>
  <c r="I131" i="4"/>
  <c r="F65" i="4"/>
  <c r="V128" i="4"/>
  <c r="I65" i="4" s="1"/>
  <c r="M128" i="4"/>
  <c r="K127" i="4"/>
  <c r="J127" i="4"/>
  <c r="S127" i="4"/>
  <c r="L127" i="4"/>
  <c r="I127" i="4"/>
  <c r="K126" i="4"/>
  <c r="J126" i="4"/>
  <c r="S126" i="4"/>
  <c r="L126" i="4"/>
  <c r="I126" i="4"/>
  <c r="K125" i="4"/>
  <c r="J125" i="4"/>
  <c r="S125" i="4"/>
  <c r="S128" i="4" s="1"/>
  <c r="H65" i="4" s="1"/>
  <c r="L125" i="4"/>
  <c r="I125" i="4"/>
  <c r="I128" i="4" s="1"/>
  <c r="G65" i="4" s="1"/>
  <c r="F64" i="4"/>
  <c r="V122" i="4"/>
  <c r="I64" i="4" s="1"/>
  <c r="M122" i="4"/>
  <c r="K121" i="4"/>
  <c r="J121" i="4"/>
  <c r="S121" i="4"/>
  <c r="S122" i="4" s="1"/>
  <c r="H64" i="4" s="1"/>
  <c r="L121" i="4"/>
  <c r="L122" i="4" s="1"/>
  <c r="E64" i="4" s="1"/>
  <c r="I121" i="4"/>
  <c r="I122" i="4" s="1"/>
  <c r="G64" i="4" s="1"/>
  <c r="F63" i="4"/>
  <c r="V118" i="4"/>
  <c r="I63" i="4" s="1"/>
  <c r="M118" i="4"/>
  <c r="K117" i="4"/>
  <c r="J117" i="4"/>
  <c r="S117" i="4"/>
  <c r="S118" i="4" s="1"/>
  <c r="H63" i="4" s="1"/>
  <c r="L117" i="4"/>
  <c r="I117" i="4"/>
  <c r="K116" i="4"/>
  <c r="J116" i="4"/>
  <c r="V116" i="4"/>
  <c r="S116" i="4"/>
  <c r="L116" i="4"/>
  <c r="L118" i="4" s="1"/>
  <c r="E63" i="4" s="1"/>
  <c r="I116" i="4"/>
  <c r="V113" i="4"/>
  <c r="V140" i="4" s="1"/>
  <c r="I68" i="4" s="1"/>
  <c r="M113" i="4"/>
  <c r="F62" i="4" s="1"/>
  <c r="K112" i="4"/>
  <c r="J112" i="4"/>
  <c r="S112" i="4"/>
  <c r="M112" i="4"/>
  <c r="I112" i="4"/>
  <c r="K111" i="4"/>
  <c r="J111" i="4"/>
  <c r="S111" i="4"/>
  <c r="L111" i="4"/>
  <c r="I111" i="4"/>
  <c r="K110" i="4"/>
  <c r="J110" i="4"/>
  <c r="S110" i="4"/>
  <c r="L110" i="4"/>
  <c r="L113" i="4" s="1"/>
  <c r="E62" i="4" s="1"/>
  <c r="I110" i="4"/>
  <c r="K109" i="4"/>
  <c r="J109" i="4"/>
  <c r="S109" i="4"/>
  <c r="S113" i="4" s="1"/>
  <c r="H62" i="4" s="1"/>
  <c r="L109" i="4"/>
  <c r="I109" i="4"/>
  <c r="I113" i="4" s="1"/>
  <c r="G62" i="4" s="1"/>
  <c r="S103" i="4"/>
  <c r="H58" i="4" s="1"/>
  <c r="V103" i="4"/>
  <c r="I58" i="4" s="1"/>
  <c r="M103" i="4"/>
  <c r="F58" i="4" s="1"/>
  <c r="L103" i="4"/>
  <c r="E58" i="4" s="1"/>
  <c r="K102" i="4"/>
  <c r="J102" i="4"/>
  <c r="S102" i="4"/>
  <c r="L102" i="4"/>
  <c r="I102" i="4"/>
  <c r="I103" i="4" s="1"/>
  <c r="G58" i="4" s="1"/>
  <c r="I57" i="4"/>
  <c r="V99" i="4"/>
  <c r="M99" i="4"/>
  <c r="F57" i="4" s="1"/>
  <c r="K98" i="4"/>
  <c r="J98" i="4"/>
  <c r="S98" i="4"/>
  <c r="S99" i="4" s="1"/>
  <c r="H57" i="4" s="1"/>
  <c r="L98" i="4"/>
  <c r="L99" i="4" s="1"/>
  <c r="E57" i="4" s="1"/>
  <c r="I98" i="4"/>
  <c r="I99" i="4" s="1"/>
  <c r="G57" i="4" s="1"/>
  <c r="I56" i="4"/>
  <c r="V95" i="4"/>
  <c r="M95" i="4"/>
  <c r="M105" i="4" s="1"/>
  <c r="F59" i="4" s="1"/>
  <c r="D15" i="4" s="1"/>
  <c r="K94" i="4"/>
  <c r="J94" i="4"/>
  <c r="S94" i="4"/>
  <c r="L94" i="4"/>
  <c r="I94" i="4"/>
  <c r="K93" i="4"/>
  <c r="J93" i="4"/>
  <c r="S93" i="4"/>
  <c r="L93" i="4"/>
  <c r="I93" i="4"/>
  <c r="K92" i="4"/>
  <c r="J92" i="4"/>
  <c r="S92" i="4"/>
  <c r="L92" i="4"/>
  <c r="I92" i="4"/>
  <c r="K91" i="4"/>
  <c r="K159" i="4" s="1"/>
  <c r="J91" i="4"/>
  <c r="S91" i="4"/>
  <c r="L91" i="4"/>
  <c r="I91" i="4"/>
  <c r="P19" i="4"/>
  <c r="K7" i="1"/>
  <c r="H29" i="3"/>
  <c r="P29" i="3" s="1"/>
  <c r="P16" i="3"/>
  <c r="Z137" i="3"/>
  <c r="I66" i="3"/>
  <c r="S134" i="3"/>
  <c r="H66" i="3" s="1"/>
  <c r="V134" i="3"/>
  <c r="M134" i="3"/>
  <c r="F66" i="3" s="1"/>
  <c r="L134" i="3"/>
  <c r="E66" i="3" s="1"/>
  <c r="K133" i="3"/>
  <c r="J133" i="3"/>
  <c r="S133" i="3"/>
  <c r="L133" i="3"/>
  <c r="I133" i="3"/>
  <c r="I134" i="3" s="1"/>
  <c r="G66" i="3" s="1"/>
  <c r="V130" i="3"/>
  <c r="I65" i="3" s="1"/>
  <c r="M130" i="3"/>
  <c r="F65" i="3" s="1"/>
  <c r="K129" i="3"/>
  <c r="J129" i="3"/>
  <c r="S129" i="3"/>
  <c r="L129" i="3"/>
  <c r="I129" i="3"/>
  <c r="K128" i="3"/>
  <c r="J128" i="3"/>
  <c r="S128" i="3"/>
  <c r="L128" i="3"/>
  <c r="I128" i="3"/>
  <c r="K127" i="3"/>
  <c r="J127" i="3"/>
  <c r="S127" i="3"/>
  <c r="L127" i="3"/>
  <c r="I127" i="3"/>
  <c r="K126" i="3"/>
  <c r="J126" i="3"/>
  <c r="S126" i="3"/>
  <c r="L126" i="3"/>
  <c r="I126" i="3"/>
  <c r="K125" i="3"/>
  <c r="J125" i="3"/>
  <c r="S125" i="3"/>
  <c r="S130" i="3" s="1"/>
  <c r="H65" i="3" s="1"/>
  <c r="L125" i="3"/>
  <c r="I125" i="3"/>
  <c r="I130" i="3" s="1"/>
  <c r="G65" i="3" s="1"/>
  <c r="V122" i="3"/>
  <c r="I64" i="3" s="1"/>
  <c r="K121" i="3"/>
  <c r="J121" i="3"/>
  <c r="S121" i="3"/>
  <c r="M121" i="3"/>
  <c r="M122" i="3" s="1"/>
  <c r="F64" i="3" s="1"/>
  <c r="I121" i="3"/>
  <c r="K120" i="3"/>
  <c r="J120" i="3"/>
  <c r="S120" i="3"/>
  <c r="L120" i="3"/>
  <c r="I120" i="3"/>
  <c r="K119" i="3"/>
  <c r="J119" i="3"/>
  <c r="S119" i="3"/>
  <c r="S122" i="3" s="1"/>
  <c r="H64" i="3" s="1"/>
  <c r="L119" i="3"/>
  <c r="L122" i="3" s="1"/>
  <c r="E64" i="3" s="1"/>
  <c r="I119" i="3"/>
  <c r="S116" i="3"/>
  <c r="H63" i="3" s="1"/>
  <c r="V116" i="3"/>
  <c r="I63" i="3" s="1"/>
  <c r="M116" i="3"/>
  <c r="F63" i="3" s="1"/>
  <c r="K115" i="3"/>
  <c r="J115" i="3"/>
  <c r="S115" i="3"/>
  <c r="L115" i="3"/>
  <c r="L116" i="3" s="1"/>
  <c r="E63" i="3" s="1"/>
  <c r="I115" i="3"/>
  <c r="I116" i="3" s="1"/>
  <c r="G63" i="3" s="1"/>
  <c r="M112" i="3"/>
  <c r="K111" i="3"/>
  <c r="J111" i="3"/>
  <c r="S111" i="3"/>
  <c r="L111" i="3"/>
  <c r="I111" i="3"/>
  <c r="K110" i="3"/>
  <c r="J110" i="3"/>
  <c r="S110" i="3"/>
  <c r="L110" i="3"/>
  <c r="I110" i="3"/>
  <c r="K109" i="3"/>
  <c r="J109" i="3"/>
  <c r="V109" i="3"/>
  <c r="V112" i="3" s="1"/>
  <c r="I62" i="3" s="1"/>
  <c r="S109" i="3"/>
  <c r="L109" i="3"/>
  <c r="I109" i="3"/>
  <c r="K108" i="3"/>
  <c r="J108" i="3"/>
  <c r="V108" i="3"/>
  <c r="S108" i="3"/>
  <c r="L108" i="3"/>
  <c r="I108" i="3"/>
  <c r="K107" i="3"/>
  <c r="J107" i="3"/>
  <c r="S107" i="3"/>
  <c r="L107" i="3"/>
  <c r="I107" i="3"/>
  <c r="I58" i="3"/>
  <c r="V101" i="3"/>
  <c r="M101" i="3"/>
  <c r="F58" i="3" s="1"/>
  <c r="L101" i="3"/>
  <c r="E58" i="3" s="1"/>
  <c r="K100" i="3"/>
  <c r="J100" i="3"/>
  <c r="S100" i="3"/>
  <c r="S101" i="3" s="1"/>
  <c r="H58" i="3" s="1"/>
  <c r="L100" i="3"/>
  <c r="I100" i="3"/>
  <c r="I101" i="3" s="1"/>
  <c r="G58" i="3" s="1"/>
  <c r="I57" i="3"/>
  <c r="S97" i="3"/>
  <c r="H57" i="3" s="1"/>
  <c r="V97" i="3"/>
  <c r="M97" i="3"/>
  <c r="F57" i="3" s="1"/>
  <c r="K96" i="3"/>
  <c r="J96" i="3"/>
  <c r="S96" i="3"/>
  <c r="L96" i="3"/>
  <c r="L97" i="3" s="1"/>
  <c r="E57" i="3" s="1"/>
  <c r="I96" i="3"/>
  <c r="I97" i="3" s="1"/>
  <c r="G57" i="3" s="1"/>
  <c r="V93" i="3"/>
  <c r="M93" i="3"/>
  <c r="F56" i="3" s="1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K137" i="3" s="1"/>
  <c r="J86" i="3"/>
  <c r="S86" i="3"/>
  <c r="L86" i="3"/>
  <c r="I86" i="3"/>
  <c r="P19" i="3"/>
  <c r="L111" i="7" l="1"/>
  <c r="E62" i="7" s="1"/>
  <c r="I126" i="7"/>
  <c r="G65" i="7" s="1"/>
  <c r="I132" i="7"/>
  <c r="G66" i="7" s="1"/>
  <c r="L126" i="7"/>
  <c r="E65" i="7" s="1"/>
  <c r="L132" i="7"/>
  <c r="E66" i="7" s="1"/>
  <c r="I111" i="7"/>
  <c r="G62" i="7" s="1"/>
  <c r="I154" i="7"/>
  <c r="G71" i="7" s="1"/>
  <c r="I128" i="6"/>
  <c r="G65" i="6" s="1"/>
  <c r="I118" i="6"/>
  <c r="G63" i="6" s="1"/>
  <c r="I156" i="6"/>
  <c r="G71" i="6" s="1"/>
  <c r="L118" i="6"/>
  <c r="E63" i="6" s="1"/>
  <c r="I113" i="6"/>
  <c r="G62" i="6" s="1"/>
  <c r="M140" i="6"/>
  <c r="F68" i="6" s="1"/>
  <c r="D16" i="6" s="1"/>
  <c r="I156" i="5"/>
  <c r="G71" i="5" s="1"/>
  <c r="L113" i="5"/>
  <c r="E62" i="5" s="1"/>
  <c r="I128" i="5"/>
  <c r="G65" i="5" s="1"/>
  <c r="L128" i="5"/>
  <c r="E65" i="5" s="1"/>
  <c r="I113" i="5"/>
  <c r="G62" i="5" s="1"/>
  <c r="M140" i="5"/>
  <c r="F68" i="5" s="1"/>
  <c r="D16" i="5" s="1"/>
  <c r="L118" i="5"/>
  <c r="E63" i="5" s="1"/>
  <c r="I134" i="5"/>
  <c r="G66" i="5" s="1"/>
  <c r="L128" i="4"/>
  <c r="E65" i="4" s="1"/>
  <c r="I118" i="4"/>
  <c r="G63" i="4" s="1"/>
  <c r="I134" i="4"/>
  <c r="G66" i="4" s="1"/>
  <c r="L134" i="4"/>
  <c r="E66" i="4" s="1"/>
  <c r="M140" i="4"/>
  <c r="F68" i="4" s="1"/>
  <c r="D16" i="4" s="1"/>
  <c r="I156" i="4"/>
  <c r="G71" i="4" s="1"/>
  <c r="L95" i="4"/>
  <c r="E56" i="4" s="1"/>
  <c r="I95" i="4"/>
  <c r="G56" i="4" s="1"/>
  <c r="I112" i="3"/>
  <c r="G62" i="3" s="1"/>
  <c r="L112" i="3"/>
  <c r="E62" i="3" s="1"/>
  <c r="I93" i="3"/>
  <c r="G56" i="3" s="1"/>
  <c r="M136" i="3"/>
  <c r="F67" i="3" s="1"/>
  <c r="D16" i="3" s="1"/>
  <c r="I122" i="3"/>
  <c r="G64" i="3" s="1"/>
  <c r="L130" i="3"/>
  <c r="E65" i="3" s="1"/>
  <c r="E12" i="1"/>
  <c r="I16" i="2" s="1"/>
  <c r="I19" i="2" s="1"/>
  <c r="F59" i="7"/>
  <c r="D15" i="7" s="1"/>
  <c r="L156" i="7"/>
  <c r="E72" i="7" s="1"/>
  <c r="C17" i="7" s="1"/>
  <c r="S156" i="7"/>
  <c r="H72" i="7" s="1"/>
  <c r="V157" i="7"/>
  <c r="I74" i="7" s="1"/>
  <c r="I62" i="7"/>
  <c r="V138" i="7"/>
  <c r="I68" i="7" s="1"/>
  <c r="S138" i="7"/>
  <c r="H68" i="7" s="1"/>
  <c r="H62" i="7"/>
  <c r="L105" i="7"/>
  <c r="E59" i="7" s="1"/>
  <c r="C15" i="7" s="1"/>
  <c r="M138" i="7"/>
  <c r="F68" i="7" s="1"/>
  <c r="D16" i="7" s="1"/>
  <c r="L154" i="7"/>
  <c r="E71" i="7" s="1"/>
  <c r="V105" i="7"/>
  <c r="I59" i="7" s="1"/>
  <c r="F62" i="7"/>
  <c r="M154" i="7"/>
  <c r="F71" i="7" s="1"/>
  <c r="I156" i="7"/>
  <c r="G72" i="7" s="1"/>
  <c r="E17" i="7" s="1"/>
  <c r="S95" i="7"/>
  <c r="H56" i="7" s="1"/>
  <c r="S105" i="7"/>
  <c r="H59" i="7" s="1"/>
  <c r="I95" i="7"/>
  <c r="G56" i="7" s="1"/>
  <c r="L95" i="7"/>
  <c r="E56" i="7" s="1"/>
  <c r="I56" i="7"/>
  <c r="L158" i="6"/>
  <c r="E72" i="6" s="1"/>
  <c r="C17" i="6" s="1"/>
  <c r="M158" i="6"/>
  <c r="F72" i="6" s="1"/>
  <c r="D17" i="6" s="1"/>
  <c r="L105" i="6"/>
  <c r="E59" i="6" s="1"/>
  <c r="C15" i="6" s="1"/>
  <c r="V140" i="6"/>
  <c r="I68" i="6" s="1"/>
  <c r="S95" i="6"/>
  <c r="H56" i="6" s="1"/>
  <c r="L156" i="6"/>
  <c r="E71" i="6" s="1"/>
  <c r="E56" i="6"/>
  <c r="M156" i="6"/>
  <c r="F71" i="6" s="1"/>
  <c r="I158" i="6"/>
  <c r="G72" i="6" s="1"/>
  <c r="E17" i="6" s="1"/>
  <c r="F56" i="6"/>
  <c r="L140" i="6"/>
  <c r="E68" i="6" s="1"/>
  <c r="C16" i="6" s="1"/>
  <c r="I62" i="6"/>
  <c r="S156" i="6"/>
  <c r="H71" i="6" s="1"/>
  <c r="I95" i="6"/>
  <c r="G56" i="6" s="1"/>
  <c r="S140" i="6"/>
  <c r="H68" i="6" s="1"/>
  <c r="V105" i="6"/>
  <c r="I59" i="6" s="1"/>
  <c r="I105" i="5"/>
  <c r="G59" i="5" s="1"/>
  <c r="E15" i="5" s="1"/>
  <c r="S140" i="5"/>
  <c r="H68" i="5" s="1"/>
  <c r="M158" i="5"/>
  <c r="F72" i="5" s="1"/>
  <c r="D17" i="5" s="1"/>
  <c r="V159" i="5"/>
  <c r="I74" i="5" s="1"/>
  <c r="L105" i="5"/>
  <c r="E59" i="5" s="1"/>
  <c r="C15" i="5" s="1"/>
  <c r="S95" i="5"/>
  <c r="H56" i="5" s="1"/>
  <c r="L156" i="5"/>
  <c r="E71" i="5" s="1"/>
  <c r="I71" i="5"/>
  <c r="M156" i="5"/>
  <c r="F71" i="5" s="1"/>
  <c r="I158" i="5"/>
  <c r="G72" i="5" s="1"/>
  <c r="E17" i="5" s="1"/>
  <c r="F56" i="5"/>
  <c r="G56" i="5"/>
  <c r="I62" i="5"/>
  <c r="S156" i="5"/>
  <c r="H71" i="5" s="1"/>
  <c r="L95" i="5"/>
  <c r="E56" i="5" s="1"/>
  <c r="V105" i="5"/>
  <c r="I59" i="5" s="1"/>
  <c r="L140" i="4"/>
  <c r="E68" i="4" s="1"/>
  <c r="C16" i="4" s="1"/>
  <c r="S158" i="4"/>
  <c r="H72" i="4" s="1"/>
  <c r="I105" i="4"/>
  <c r="G59" i="4" s="1"/>
  <c r="E15" i="4" s="1"/>
  <c r="S95" i="4"/>
  <c r="H56" i="4" s="1"/>
  <c r="S105" i="4"/>
  <c r="H59" i="4" s="1"/>
  <c r="L156" i="4"/>
  <c r="E71" i="4" s="1"/>
  <c r="I140" i="4"/>
  <c r="G68" i="4" s="1"/>
  <c r="E16" i="4" s="1"/>
  <c r="P23" i="4" s="1"/>
  <c r="M156" i="4"/>
  <c r="F71" i="4" s="1"/>
  <c r="I158" i="4"/>
  <c r="G72" i="4" s="1"/>
  <c r="E17" i="4" s="1"/>
  <c r="F56" i="4"/>
  <c r="I62" i="4"/>
  <c r="S156" i="4"/>
  <c r="H71" i="4" s="1"/>
  <c r="S140" i="4"/>
  <c r="H68" i="4" s="1"/>
  <c r="V105" i="4"/>
  <c r="I59" i="4" s="1"/>
  <c r="S136" i="3"/>
  <c r="H67" i="3" s="1"/>
  <c r="V136" i="3"/>
  <c r="I67" i="3" s="1"/>
  <c r="I103" i="3"/>
  <c r="G59" i="3" s="1"/>
  <c r="L93" i="3"/>
  <c r="E56" i="3" s="1"/>
  <c r="I56" i="3"/>
  <c r="S112" i="3"/>
  <c r="H62" i="3" s="1"/>
  <c r="I136" i="3"/>
  <c r="G67" i="3" s="1"/>
  <c r="E16" i="3" s="1"/>
  <c r="M103" i="3"/>
  <c r="F59" i="3" s="1"/>
  <c r="D15" i="3" s="1"/>
  <c r="L136" i="3"/>
  <c r="E67" i="3" s="1"/>
  <c r="C16" i="3" s="1"/>
  <c r="V103" i="3"/>
  <c r="I59" i="3" s="1"/>
  <c r="F62" i="3"/>
  <c r="S93" i="3"/>
  <c r="H56" i="3" s="1"/>
  <c r="E15" i="3"/>
  <c r="P21" i="3" s="1"/>
  <c r="I138" i="7" l="1"/>
  <c r="G68" i="7" s="1"/>
  <c r="E16" i="7" s="1"/>
  <c r="L138" i="7"/>
  <c r="E68" i="7" s="1"/>
  <c r="C16" i="7" s="1"/>
  <c r="I140" i="6"/>
  <c r="G68" i="6" s="1"/>
  <c r="E16" i="6" s="1"/>
  <c r="L140" i="5"/>
  <c r="E68" i="5" s="1"/>
  <c r="C16" i="5" s="1"/>
  <c r="I140" i="5"/>
  <c r="G68" i="5" s="1"/>
  <c r="E16" i="5" s="1"/>
  <c r="P21" i="5" s="1"/>
  <c r="C16" i="2"/>
  <c r="D16" i="2"/>
  <c r="L105" i="4"/>
  <c r="E59" i="4" s="1"/>
  <c r="C15" i="4" s="1"/>
  <c r="P21" i="4"/>
  <c r="E16" i="2"/>
  <c r="E19" i="4"/>
  <c r="E17" i="2"/>
  <c r="L158" i="4"/>
  <c r="E72" i="4" s="1"/>
  <c r="C17" i="4" s="1"/>
  <c r="E23" i="3"/>
  <c r="S157" i="7"/>
  <c r="H74" i="7" s="1"/>
  <c r="M156" i="7"/>
  <c r="I105" i="7"/>
  <c r="G59" i="7" s="1"/>
  <c r="E15" i="7" s="1"/>
  <c r="P23" i="7" s="1"/>
  <c r="L157" i="7"/>
  <c r="E74" i="7" s="1"/>
  <c r="L159" i="6"/>
  <c r="E74" i="6" s="1"/>
  <c r="S158" i="6"/>
  <c r="H72" i="6" s="1"/>
  <c r="S105" i="6"/>
  <c r="H59" i="6" s="1"/>
  <c r="I105" i="6"/>
  <c r="G59" i="6" s="1"/>
  <c r="E15" i="6" s="1"/>
  <c r="E15" i="2" s="1"/>
  <c r="M159" i="6"/>
  <c r="F74" i="6" s="1"/>
  <c r="V159" i="6"/>
  <c r="I74" i="6" s="1"/>
  <c r="P23" i="5"/>
  <c r="M159" i="5"/>
  <c r="F74" i="5" s="1"/>
  <c r="I159" i="5"/>
  <c r="E19" i="5"/>
  <c r="S158" i="5"/>
  <c r="H72" i="5" s="1"/>
  <c r="E21" i="5"/>
  <c r="L159" i="5"/>
  <c r="E74" i="5" s="1"/>
  <c r="L158" i="5"/>
  <c r="E72" i="5" s="1"/>
  <c r="C17" i="5" s="1"/>
  <c r="S105" i="5"/>
  <c r="H59" i="5" s="1"/>
  <c r="P22" i="4"/>
  <c r="I159" i="4"/>
  <c r="E21" i="4"/>
  <c r="E22" i="4"/>
  <c r="S159" i="4"/>
  <c r="H74" i="4" s="1"/>
  <c r="E23" i="4"/>
  <c r="M158" i="4"/>
  <c r="V159" i="4"/>
  <c r="I74" i="4" s="1"/>
  <c r="L159" i="4"/>
  <c r="E74" i="4" s="1"/>
  <c r="E21" i="3"/>
  <c r="P23" i="3"/>
  <c r="E22" i="3"/>
  <c r="E19" i="3"/>
  <c r="V137" i="3"/>
  <c r="I69" i="3" s="1"/>
  <c r="M137" i="3"/>
  <c r="F69" i="3" s="1"/>
  <c r="L137" i="3"/>
  <c r="E69" i="3" s="1"/>
  <c r="S103" i="3"/>
  <c r="H59" i="3" s="1"/>
  <c r="L103" i="3"/>
  <c r="E59" i="3" s="1"/>
  <c r="C15" i="3" s="1"/>
  <c r="C15" i="2" s="1"/>
  <c r="I137" i="3"/>
  <c r="P22" i="3"/>
  <c r="C17" i="2" l="1"/>
  <c r="G74" i="5"/>
  <c r="B9" i="1"/>
  <c r="E23" i="5"/>
  <c r="E22" i="5"/>
  <c r="P25" i="5" s="1"/>
  <c r="P22" i="5"/>
  <c r="E19" i="2"/>
  <c r="P25" i="4"/>
  <c r="G74" i="4"/>
  <c r="B8" i="1"/>
  <c r="G69" i="3"/>
  <c r="B7" i="1"/>
  <c r="P25" i="3"/>
  <c r="P22" i="7"/>
  <c r="E23" i="7"/>
  <c r="E22" i="7"/>
  <c r="E21" i="7"/>
  <c r="E19" i="7"/>
  <c r="P21" i="7"/>
  <c r="F72" i="7"/>
  <c r="D17" i="7" s="1"/>
  <c r="M157" i="7"/>
  <c r="F74" i="7" s="1"/>
  <c r="I157" i="7"/>
  <c r="E21" i="6"/>
  <c r="E21" i="2" s="1"/>
  <c r="E19" i="6"/>
  <c r="P23" i="6"/>
  <c r="I23" i="2" s="1"/>
  <c r="P21" i="6"/>
  <c r="I21" i="2" s="1"/>
  <c r="E23" i="6"/>
  <c r="P22" i="6"/>
  <c r="E22" i="6"/>
  <c r="S159" i="6"/>
  <c r="H74" i="6" s="1"/>
  <c r="I159" i="6"/>
  <c r="S159" i="5"/>
  <c r="H74" i="5" s="1"/>
  <c r="F72" i="4"/>
  <c r="D17" i="4" s="1"/>
  <c r="M159" i="4"/>
  <c r="F74" i="4" s="1"/>
  <c r="S137" i="3"/>
  <c r="H69" i="3" s="1"/>
  <c r="G74" i="7" l="1"/>
  <c r="B11" i="1"/>
  <c r="E23" i="2"/>
  <c r="D17" i="2"/>
  <c r="G74" i="6"/>
  <c r="B10" i="1"/>
  <c r="I22" i="2"/>
  <c r="P27" i="5"/>
  <c r="C9" i="1"/>
  <c r="G9" i="1"/>
  <c r="E22" i="2"/>
  <c r="P27" i="4"/>
  <c r="C8" i="1"/>
  <c r="G8" i="1" s="1"/>
  <c r="P27" i="3"/>
  <c r="C7" i="1"/>
  <c r="G7" i="1"/>
  <c r="P25" i="7"/>
  <c r="P25" i="6"/>
  <c r="I25" i="2" l="1"/>
  <c r="I27" i="2" s="1"/>
  <c r="P27" i="7"/>
  <c r="C11" i="1"/>
  <c r="G11" i="1" s="1"/>
  <c r="B12" i="1"/>
  <c r="P27" i="6"/>
  <c r="C10" i="1"/>
  <c r="C12" i="1"/>
  <c r="G10" i="1"/>
  <c r="H28" i="5"/>
  <c r="P28" i="5" s="1"/>
  <c r="P30" i="5" s="1"/>
  <c r="H28" i="4"/>
  <c r="P28" i="4" s="1"/>
  <c r="P30" i="4" s="1"/>
  <c r="H28" i="3"/>
  <c r="P28" i="3" s="1"/>
  <c r="P30" i="3" s="1"/>
  <c r="H28" i="7" l="1"/>
  <c r="P28" i="7" s="1"/>
  <c r="P30" i="7" s="1"/>
  <c r="G12" i="1"/>
  <c r="B13" i="1" s="1"/>
  <c r="B14" i="1" s="1"/>
  <c r="G14" i="1" s="1"/>
  <c r="H28" i="6"/>
  <c r="P28" i="6" s="1"/>
  <c r="P30" i="6" s="1"/>
  <c r="G13" i="1" l="1"/>
  <c r="H28" i="2"/>
  <c r="I28" i="2" s="1"/>
  <c r="H29" i="2"/>
  <c r="I29" i="2" s="1"/>
  <c r="I30" i="2" s="1"/>
  <c r="G15" i="1"/>
</calcChain>
</file>

<file path=xl/sharedStrings.xml><?xml version="1.0" encoding="utf-8"?>
<sst xmlns="http://schemas.openxmlformats.org/spreadsheetml/2006/main" count="1179" uniqueCount="216">
  <si>
    <t>Rekapitulácia rozpočtu</t>
  </si>
  <si>
    <t>Stavba Úprava a údržba ZŠ Žalobín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</si>
  <si>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</si>
  <si>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</si>
  <si>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</si>
  <si>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</si>
  <si>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</si>
  <si>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</si>
  <si>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</si>
  <si>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</si>
  <si>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</si>
  <si>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</si>
  <si>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Jedáleň</t>
  </si>
  <si>
    <t>Raditeľňa</t>
  </si>
  <si>
    <t>Zborovňa</t>
  </si>
  <si>
    <t>Počítačová učebňa</t>
  </si>
  <si>
    <t>Chodba</t>
  </si>
  <si>
    <t>Krycí list rozpočtu</t>
  </si>
  <si>
    <t>Objekt Jedáleň</t>
  </si>
  <si>
    <t xml:space="preserve">Miesto:  </t>
  </si>
  <si>
    <t xml:space="preserve">Ks: </t>
  </si>
  <si>
    <t xml:space="preserve">Zákazka: </t>
  </si>
  <si>
    <t>Spracoval: Ing.Ján Halgaš</t>
  </si>
  <si>
    <t xml:space="preserve">Dňa </t>
  </si>
  <si>
    <t>12. 7. 2021</t>
  </si>
  <si>
    <t>Odberateľ: Obec Žalobín</t>
  </si>
  <si>
    <t xml:space="preserve">Projektant: 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</si>
  <si>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</si>
  <si>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</si>
  <si>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</si>
  <si>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</si>
  <si>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</si>
  <si>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</si>
  <si>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</si>
  <si>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</si>
  <si>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</si>
  <si>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</si>
  <si>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</si>
  <si>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</si>
  <si>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</si>
  <si>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</si>
  <si>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</si>
  <si>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</si>
  <si>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</si>
  <si>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</si>
  <si>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</si>
  <si>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</si>
  <si>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</si>
  <si>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</si>
  <si>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</si>
  <si>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</si>
  <si>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</si>
  <si>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</si>
  <si>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</si>
  <si>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</si>
  <si>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</si>
  <si>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</si>
  <si>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</si>
  <si>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</si>
  <si>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</si>
  <si>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12. 7. 2021</t>
  </si>
  <si>
    <t>Prehľad rozpočtových nákladov</t>
  </si>
  <si>
    <t>Práce HSV</t>
  </si>
  <si>
    <t xml:space="preserve">   POVRCHOVÉ ÚPRAVY</t>
  </si>
  <si>
    <t xml:space="preserve">   OSTATNÉ PRÁCE</t>
  </si>
  <si>
    <t xml:space="preserve">   PRESUNY HMÔT</t>
  </si>
  <si>
    <t>Práce PSV</t>
  </si>
  <si>
    <t xml:space="preserve">   ÚSTREDNÉ VYKUROVANIE - VYKUROVACIE TELESÁ</t>
  </si>
  <si>
    <t xml:space="preserve">   SILNOPRÚD - MONTÁŽ</t>
  </si>
  <si>
    <t xml:space="preserve">   PODLAHY POVLAKOVÉ</t>
  </si>
  <si>
    <t xml:space="preserve">   NÁTERY</t>
  </si>
  <si>
    <t xml:space="preserve">   MAĽBY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</si>
  <si>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</si>
  <si>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</si>
  <si>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</si>
  <si>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</si>
  <si>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</si>
  <si>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</si>
  <si>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</si>
  <si>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</si>
  <si>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</si>
  <si>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</si>
  <si>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</si>
  <si>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</si>
  <si>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</si>
  <si>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Ing.Ján Halgaš</t>
  </si>
  <si>
    <t xml:space="preserve">Dátum: </t>
  </si>
  <si>
    <t>Zákazka Úprava a údržba ZŠ Žalobín</t>
  </si>
  <si>
    <t>611461115</t>
  </si>
  <si>
    <t>Príprava podkladu,prednástrek BAUMIT-Betonkontakt alebo ekvivalent,pod omietky stropov,zvýšenie priľnavosti náterom</t>
  </si>
  <si>
    <t>m2</t>
  </si>
  <si>
    <t>611461138</t>
  </si>
  <si>
    <t>Vnútorná omietka stropov BAUMIT t alebo ekvivalen,vápenná biela,jemná štuková,miešanie strojne,nanášanie ručne hr.4 mm</t>
  </si>
  <si>
    <t>612465115</t>
  </si>
  <si>
    <t>Príprava podkladu,prednástrek BAUMIT-Betonkontakt t alebo ekvivalent,,pod omietky vnút.stien,zvýšenie priľnavosti náteru</t>
  </si>
  <si>
    <t>612465138</t>
  </si>
  <si>
    <t>Vnútorná omietka stien BAUMIT t alebo ekvivalent,,vápenná biela,jemná štuková,miešanie strojne,nanášanie ručne hr.4 mm</t>
  </si>
  <si>
    <t>612481119</t>
  </si>
  <si>
    <t>Potiahnutie vnútorných alebo vonkajších stien a ostatných plôch sklotextílnou mriežkou do lepidla</t>
  </si>
  <si>
    <t>611421321</t>
  </si>
  <si>
    <t>Oprava vnútorných vápenných omietok stropov železobetónových rovných tvárnicových a klenieb,  opravovaná plocha nad 10 do 30 % hladkých</t>
  </si>
  <si>
    <t>612421321</t>
  </si>
  <si>
    <t>Oprava vnútorných vápenných omietok stien, v množstve opravenej plochy nad 10 do 30 % hladkých</t>
  </si>
  <si>
    <t>952901111</t>
  </si>
  <si>
    <t>Vyčistenie budov pri výške podlaží do 4m</t>
  </si>
  <si>
    <t>999281111</t>
  </si>
  <si>
    <t>Presun hmôt pre opravy a údržbu objektov vrátane vonkajších plášťov výšky do 25 m</t>
  </si>
  <si>
    <t>t</t>
  </si>
  <si>
    <t>998735102</t>
  </si>
  <si>
    <t>Presun hmôt pre vykurovacie telesá v objektoch výšky nad 6 do 12 m</t>
  </si>
  <si>
    <t>735151821</t>
  </si>
  <si>
    <t>Demontáž vykurovacieho telesa panelového dvojradového stavebnej dľžky do 1500 mm</t>
  </si>
  <si>
    <t>kus</t>
  </si>
  <si>
    <t>735151822</t>
  </si>
  <si>
    <t>Demontáž vykurovacieho telesa panelového dvojradového stavebnej dľžky nad 1500 do 2820 mm</t>
  </si>
  <si>
    <t>735192923</t>
  </si>
  <si>
    <t>Ostatné opravy vykurovacieho telesa - spätná montáž vykurovacie telesa panelového dvojrádového do 1500 mm</t>
  </si>
  <si>
    <t>735192924</t>
  </si>
  <si>
    <t>Ostatné opravy vykurovacieho telesa - spätná montáž vykurovacie telesa panelového dvojrádového do 2820 mm</t>
  </si>
  <si>
    <t>744121024</t>
  </si>
  <si>
    <t>Demontáž a montáž svietidla - žiarivkové 2x120 cm</t>
  </si>
  <si>
    <t xml:space="preserve">KS   </t>
  </si>
  <si>
    <t>776411000</t>
  </si>
  <si>
    <t>Lepenie podlahových soklíkov alebo líšt gumových</t>
  </si>
  <si>
    <t>m</t>
  </si>
  <si>
    <t>776401800</t>
  </si>
  <si>
    <t>Demontáž soklíkov alebo líšt gumových alebo z PVC</t>
  </si>
  <si>
    <t>2841292501,2</t>
  </si>
  <si>
    <t>Soklik PVC</t>
  </si>
  <si>
    <t>783812100</t>
  </si>
  <si>
    <t>Nátery olejové farby bielej omietok stien dvojnásobné 1x s emailovaním</t>
  </si>
  <si>
    <t>783894412</t>
  </si>
  <si>
    <t>Náter farbami ekologickými riediteľnými vodou PAMAKRYLOM IN t alebo ekvivalent, bielym pre interiér stropov dvojnásobný</t>
  </si>
  <si>
    <t>783894422</t>
  </si>
  <si>
    <t>Náter farbami ekologickými riediteľnými vodou PAMAKRYLOM IN t alebo ekvivalent, bielym pre interiér stien dvojnásobný</t>
  </si>
  <si>
    <t>783801811</t>
  </si>
  <si>
    <t>Odstránenie starého náteru oškrabaním a s obrúsením z omietky stropu</t>
  </si>
  <si>
    <t>783801812</t>
  </si>
  <si>
    <t>Odstránenie starých náterov z omietok oškrabaním s obrúsením stien</t>
  </si>
  <si>
    <t>784418011</t>
  </si>
  <si>
    <t xml:space="preserve">Zakrývanie podláh a zariadení fóliou v miestnostiach alebo na schodisku   </t>
  </si>
  <si>
    <t>Objekt Raditeľňa</t>
  </si>
  <si>
    <t xml:space="preserve">   IZOLÁCIE TEPELNÉ BEŽNÝCH STAVEBNÝCH KONŠTRUKCIÍ</t>
  </si>
  <si>
    <t xml:space="preserve">   DREVOSTAVBY</t>
  </si>
  <si>
    <t>Montážne práce</t>
  </si>
  <si>
    <t xml:space="preserve">   M-21 ELEKTROMONTÁŽE</t>
  </si>
  <si>
    <t>Vnútorná omietka stien BAUMIT  alebo ekvivalent,,vápenná biela,jemná štuková,miešanie strojne,nanášanie ručne hr.4 mm</t>
  </si>
  <si>
    <t>713161510</t>
  </si>
  <si>
    <t>Montáž tepelnej izolácie do podkrovia kladená voľne hr. nad 10 cm</t>
  </si>
  <si>
    <t>998713102</t>
  </si>
  <si>
    <t>Presun hmôt pre izolácie tepelné v objektoch výšky nad 6 m do 12 m</t>
  </si>
  <si>
    <t>713054666</t>
  </si>
  <si>
    <t xml:space="preserve">Montáž a dodávka hliníkovej parozábrany s prelepením spojov </t>
  </si>
  <si>
    <t>6314150060</t>
  </si>
  <si>
    <t>Nobasil MPN t alebo ekvivalent, hrúbky  120 mm,  doska z minerálnej vlny</t>
  </si>
  <si>
    <t>Demontáž  svietidla - žiarivkové 2x120 cm</t>
  </si>
  <si>
    <t>763132310</t>
  </si>
  <si>
    <t>SDK podhľad KNAUF alebo ekvivalent, zavesoná dvojvrstvová kca prefil CD dosky hr. 12,5 mm</t>
  </si>
  <si>
    <t>763132810</t>
  </si>
  <si>
    <t>Montáž a dodávka oceľovej spodnej podkonštrukcie pre zvesený podhľad D112</t>
  </si>
  <si>
    <t>998763301</t>
  </si>
  <si>
    <t>Presun hmôt pre sádrokartónové konštrukcie v objektoch výšky do 7 m</t>
  </si>
  <si>
    <t>Náter farbami ekologickými riediteľnými vodou PAMAKRYLOM IN  alebo ekvivalent bielym pre interiér stien dvojnásobný</t>
  </si>
  <si>
    <t>783894612</t>
  </si>
  <si>
    <t>Náter farbami ekologickými riediteľnými vodou SADAKRINOM  alebo ekvivalent, bielym pre náter sadrokartón. stropov 2x</t>
  </si>
  <si>
    <t>210110002.S</t>
  </si>
  <si>
    <t>Dvojpólový spínač - radenie 2, nástenný IP 44, vrátane zapojenia</t>
  </si>
  <si>
    <t>ks</t>
  </si>
  <si>
    <t>210203051.S</t>
  </si>
  <si>
    <t>Montáž a zapojenie LED panelu 600x600 mm do SDK stropu</t>
  </si>
  <si>
    <t>210800146.S</t>
  </si>
  <si>
    <t>Kábel medený uložený pevne CYKY 450/750 V 3x1,5</t>
  </si>
  <si>
    <t>210960871.S</t>
  </si>
  <si>
    <t>Demontáž do sute - spínač polozapustený a zapustený jednopólový - radenie 1   -0,00005 t</t>
  </si>
  <si>
    <t>341110000700.S</t>
  </si>
  <si>
    <t>Kábel medený CYKY 3x1,5 mm2</t>
  </si>
  <si>
    <t>345340000200.S</t>
  </si>
  <si>
    <t>Spínač dvojmodulový striedavý č.6</t>
  </si>
  <si>
    <t>348130002400.S</t>
  </si>
  <si>
    <t>LED panel 600x600 mm, 48W prisadený</t>
  </si>
  <si>
    <t>374890002600</t>
  </si>
  <si>
    <t>Kryt spínača dvojpólový, biela, LOGUS 90</t>
  </si>
  <si>
    <t>374890024600</t>
  </si>
  <si>
    <t>1 - rámček pre vypínače a zásuvky, biela/biela</t>
  </si>
  <si>
    <t>PM</t>
  </si>
  <si>
    <t>Podružný materiál</t>
  </si>
  <si>
    <t>%</t>
  </si>
  <si>
    <t>PPV</t>
  </si>
  <si>
    <t>Podiel pridružených výkonov</t>
  </si>
  <si>
    <t>REV</t>
  </si>
  <si>
    <t>Revízia elektroinštalácie, odborné skúšky</t>
  </si>
  <si>
    <t>Objekt Zborovňa</t>
  </si>
  <si>
    <t>Príprava podkladu,prednástrek BAUMIT-Betonkontakt alebo ekvivalent,pod omietky vnút.stien,zvýšenie priľnavosti náteru</t>
  </si>
  <si>
    <t>Vnútorná omietka stien BAUMIT alebo ekvivalent,vápenná biela,jemná štuková,miešanie strojne,nanášanie ručne hr.4 mm</t>
  </si>
  <si>
    <t>Nobasil MPN alebo ekvivalent hrúbky  120 mm,  doska z minerálnej vlny</t>
  </si>
  <si>
    <t>SDK podhľad KNAUF alebo ekvivalent zavesoná dvojvrstvová kca prefil CD dosky hr. 12,5 mm</t>
  </si>
  <si>
    <t>Náter farbami ekologickými riediteľnými vodou PAMAKRYLOM IN alebo ekvivalent bielym pre interiér stien dvojnásobný</t>
  </si>
  <si>
    <t>Náter farbami ekologickými riediteľnými vodou SADAKRINOM alebo ekvivalent bielym pre náter sadrokartón. stropov 2x</t>
  </si>
  <si>
    <t>Objekt Počítačová učebňa</t>
  </si>
  <si>
    <t>SDK podhľad KNAUF alebo ekvivalent  zavesoná dvojvrstvová kca prefil CD dosky hr. 12,5 mm</t>
  </si>
  <si>
    <t>Objekt Chodba</t>
  </si>
  <si>
    <t>Príprava podkladu,prednástrek BAUMIT-Betonkontakt alebo ekvivalent, pod omietky vnút.stien,zvýšenie priľnavosti náteru</t>
  </si>
  <si>
    <t>763135045</t>
  </si>
  <si>
    <t>Sadrokartónový kazetový podhľad  600x600 mm, hrana kazety typu A - nosná viditeľná konštrukcia</t>
  </si>
  <si>
    <t>LED panel 600x600 mm, 48W zapustený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</si>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</sst>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3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6" fontId="5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6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5" fillId="0" borderId="0" xfId="0" applyFont="1" applyAlignment="1">
      <alignment horizontal="left"/>
    </xf>
    <xf numFmtId="0" fontId="5" fillId="0" borderId="0" xfId="0" applyFont="1"/>
    <xf numFmtId="0" fontId="14" fillId="0" borderId="109" xfId="0" applyFont="1" applyBorder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87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5" fillId="0" borderId="59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E00E7-7F6B-4526-A69C-543A6C7BD8F8}">
  <dimension ref="A1:Z15"/>
  <sheetViews>
    <sheetView tabSelected="1" workbookViewId="0">
      <selection activeCell="A17" sqref="A17:G25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7" t="s">
        <v>0</v>
      </c>
      <c r="B2" s="278"/>
      <c r="C2" s="278"/>
      <c r="D2" s="278"/>
      <c r="E2" s="278"/>
      <c r="F2" s="5" t="s">
        <v>2</v>
      </c>
      <c r="G2" s="5"/>
    </row>
    <row r="3" spans="1:26" x14ac:dyDescent="0.3">
      <c r="A3" s="279" t="s">
        <v>1</v>
      </c>
      <c r="B3" s="279"/>
      <c r="C3" s="279"/>
      <c r="D3" s="279"/>
      <c r="E3" s="279"/>
      <c r="F3" s="6" t="s">
        <v>3</v>
      </c>
      <c r="G3" s="6" t="s">
        <v>4</v>
      </c>
    </row>
    <row r="4" spans="1:26" x14ac:dyDescent="0.3">
      <c r="A4" s="279"/>
      <c r="B4" s="279"/>
      <c r="C4" s="279"/>
      <c r="D4" s="279"/>
      <c r="E4" s="279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" t="s">
        <v>12</v>
      </c>
      <c r="B7" s="219">
        <f>'SO 15370'!I137-Rekapitulácia!D7</f>
        <v>0</v>
      </c>
      <c r="C7" s="219">
        <f>'SO 15370'!P25</f>
        <v>0</v>
      </c>
      <c r="D7" s="219">
        <v>0</v>
      </c>
      <c r="E7" s="219">
        <f>'SO 15370'!P16</f>
        <v>0</v>
      </c>
      <c r="F7" s="219">
        <v>0</v>
      </c>
      <c r="G7" s="219">
        <f>B7+C7+D7+E7+F7</f>
        <v>0</v>
      </c>
      <c r="K7">
        <f>'SO 15370'!K137</f>
        <v>0</v>
      </c>
      <c r="Q7">
        <v>30.126000000000001</v>
      </c>
    </row>
    <row r="8" spans="1:26" x14ac:dyDescent="0.3">
      <c r="A8" s="2" t="s">
        <v>13</v>
      </c>
      <c r="B8" s="219">
        <f>'SO 15371'!I159-Rekapitulácia!D8</f>
        <v>0</v>
      </c>
      <c r="C8" s="219">
        <f>'SO 15371'!P25</f>
        <v>0</v>
      </c>
      <c r="D8" s="219">
        <v>0</v>
      </c>
      <c r="E8" s="219">
        <f>'SO 15371'!P16</f>
        <v>0</v>
      </c>
      <c r="F8" s="219">
        <v>0</v>
      </c>
      <c r="G8" s="219">
        <f>B8+C8+D8+E8+F8</f>
        <v>0</v>
      </c>
      <c r="K8">
        <f>'SO 15371'!K159</f>
        <v>0</v>
      </c>
      <c r="Q8">
        <v>30.126000000000001</v>
      </c>
    </row>
    <row r="9" spans="1:26" x14ac:dyDescent="0.3">
      <c r="A9" s="2" t="s">
        <v>14</v>
      </c>
      <c r="B9" s="219">
        <f>'SO 15372'!I159-Rekapitulácia!D9</f>
        <v>0</v>
      </c>
      <c r="C9" s="219">
        <f>'SO 15372'!P25</f>
        <v>0</v>
      </c>
      <c r="D9" s="219">
        <v>0</v>
      </c>
      <c r="E9" s="219">
        <f>'SO 15372'!P16</f>
        <v>0</v>
      </c>
      <c r="F9" s="219">
        <v>0</v>
      </c>
      <c r="G9" s="219">
        <f>B9+C9+D9+E9+F9</f>
        <v>0</v>
      </c>
      <c r="K9">
        <f>'SO 15372'!K159</f>
        <v>0</v>
      </c>
      <c r="Q9">
        <v>30.126000000000001</v>
      </c>
    </row>
    <row r="10" spans="1:26" x14ac:dyDescent="0.3">
      <c r="A10" s="2" t="s">
        <v>15</v>
      </c>
      <c r="B10" s="219">
        <f>'SO 15374'!I159-Rekapitulácia!D10</f>
        <v>0</v>
      </c>
      <c r="C10" s="219">
        <f>'SO 15374'!P25</f>
        <v>0</v>
      </c>
      <c r="D10" s="219">
        <v>0</v>
      </c>
      <c r="E10" s="219">
        <f>'SO 15374'!P16</f>
        <v>0</v>
      </c>
      <c r="F10" s="219">
        <v>0</v>
      </c>
      <c r="G10" s="219">
        <f>B10+C10+D10+E10+F10</f>
        <v>0</v>
      </c>
      <c r="K10">
        <f>'SO 15374'!K159</f>
        <v>0</v>
      </c>
      <c r="Q10">
        <v>30.126000000000001</v>
      </c>
    </row>
    <row r="11" spans="1:26" x14ac:dyDescent="0.3">
      <c r="A11" s="2" t="s">
        <v>16</v>
      </c>
      <c r="B11" s="221">
        <f>'SO 15375'!I157-Rekapitulácia!D11</f>
        <v>0</v>
      </c>
      <c r="C11" s="221">
        <f>'SO 15375'!P25</f>
        <v>0</v>
      </c>
      <c r="D11" s="221">
        <v>0</v>
      </c>
      <c r="E11" s="221">
        <f>'SO 15375'!P16</f>
        <v>0</v>
      </c>
      <c r="F11" s="221">
        <v>0</v>
      </c>
      <c r="G11" s="221">
        <f>B11+C11+D11+E11+F11</f>
        <v>0</v>
      </c>
      <c r="K11">
        <f>'SO 15375'!K157</f>
        <v>0</v>
      </c>
      <c r="Q11">
        <v>30.126000000000001</v>
      </c>
    </row>
    <row r="12" spans="1:26" x14ac:dyDescent="0.3">
      <c r="A12" s="224" t="s">
        <v>205</v>
      </c>
      <c r="B12" s="225">
        <f>SUM(B7:B11)</f>
        <v>0</v>
      </c>
      <c r="C12" s="225">
        <f>SUM(C7:C11)</f>
        <v>0</v>
      </c>
      <c r="D12" s="225">
        <f>SUM(D7:D11)</f>
        <v>0</v>
      </c>
      <c r="E12" s="225">
        <f>SUM(E7:E11)</f>
        <v>0</v>
      </c>
      <c r="F12" s="225">
        <f>SUM(F7:F11)</f>
        <v>0</v>
      </c>
      <c r="G12" s="225">
        <f>SUM(G7:G11)-SUM(Z7:Z11)</f>
        <v>0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 spans="1:26" x14ac:dyDescent="0.3">
      <c r="A13" s="222" t="s">
        <v>206</v>
      </c>
      <c r="B13" s="223">
        <f>G12-SUM(Rekapitulácia!K7:'Rekapitulácia'!K11)*1</f>
        <v>0</v>
      </c>
      <c r="C13" s="223"/>
      <c r="D13" s="223"/>
      <c r="E13" s="223"/>
      <c r="F13" s="223"/>
      <c r="G13" s="223">
        <f>ROUND(((ROUND(B13,2)*20)/100),2)*1</f>
        <v>0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</row>
    <row r="14" spans="1:26" x14ac:dyDescent="0.3">
      <c r="A14" s="4" t="s">
        <v>207</v>
      </c>
      <c r="B14" s="220">
        <f>(G12-B13)</f>
        <v>0</v>
      </c>
      <c r="C14" s="220"/>
      <c r="D14" s="220"/>
      <c r="E14" s="220"/>
      <c r="F14" s="220"/>
      <c r="G14" s="220">
        <f>ROUND(((ROUND(B14,2)*0)/100),2)</f>
        <v>0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</row>
    <row r="15" spans="1:26" x14ac:dyDescent="0.3">
      <c r="A15" s="226" t="s">
        <v>208</v>
      </c>
      <c r="B15" s="227"/>
      <c r="C15" s="227"/>
      <c r="D15" s="227"/>
      <c r="E15" s="227"/>
      <c r="F15" s="227"/>
      <c r="G15" s="227">
        <f>SUM(G12:G14)</f>
        <v>0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B721F-DCCE-4F07-B5AD-2E49D598B7E1}">
  <dimension ref="A1:AA42"/>
  <sheetViews>
    <sheetView workbookViewId="0">
      <pane ySplit="1" topLeftCell="A8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8.55468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302" t="s">
        <v>209</v>
      </c>
      <c r="C2" s="303"/>
      <c r="D2" s="303"/>
      <c r="E2" s="303"/>
      <c r="F2" s="303"/>
      <c r="G2" s="303"/>
      <c r="H2" s="303"/>
      <c r="I2" s="303"/>
      <c r="J2" s="304"/>
      <c r="K2" s="269"/>
      <c r="L2" s="269"/>
      <c r="M2" s="269"/>
      <c r="N2" s="269"/>
      <c r="O2" s="269"/>
      <c r="P2" s="153"/>
    </row>
    <row r="3" spans="1:23" ht="18" customHeight="1" x14ac:dyDescent="0.3">
      <c r="A3" s="1"/>
      <c r="B3" s="305" t="s">
        <v>1</v>
      </c>
      <c r="C3" s="306"/>
      <c r="D3" s="306"/>
      <c r="E3" s="306"/>
      <c r="F3" s="306"/>
      <c r="G3" s="307"/>
      <c r="H3" s="307"/>
      <c r="I3" s="307"/>
      <c r="J3" s="308"/>
      <c r="K3" s="269"/>
      <c r="L3" s="269"/>
      <c r="M3" s="269"/>
      <c r="N3" s="269"/>
      <c r="O3" s="269"/>
      <c r="P3" s="153"/>
    </row>
    <row r="4" spans="1:23" ht="18" customHeight="1" x14ac:dyDescent="0.3">
      <c r="A4" s="1"/>
      <c r="B4" s="237"/>
      <c r="C4" s="228"/>
      <c r="D4" s="228"/>
      <c r="E4" s="228"/>
      <c r="F4" s="238" t="s">
        <v>19</v>
      </c>
      <c r="G4" s="228"/>
      <c r="H4" s="228"/>
      <c r="I4" s="228"/>
      <c r="J4" s="272"/>
      <c r="K4" s="269"/>
      <c r="L4" s="269"/>
      <c r="M4" s="269"/>
      <c r="N4" s="269"/>
      <c r="O4" s="269"/>
      <c r="P4" s="153"/>
    </row>
    <row r="5" spans="1:23" ht="18" customHeight="1" x14ac:dyDescent="0.3">
      <c r="A5" s="1"/>
      <c r="B5" s="236"/>
      <c r="C5" s="228"/>
      <c r="D5" s="228"/>
      <c r="E5" s="228"/>
      <c r="F5" s="238" t="s">
        <v>20</v>
      </c>
      <c r="G5" s="228"/>
      <c r="H5" s="228"/>
      <c r="I5" s="228"/>
      <c r="J5" s="272"/>
      <c r="K5" s="269"/>
      <c r="L5" s="269"/>
      <c r="M5" s="269"/>
      <c r="N5" s="269"/>
      <c r="O5" s="269"/>
      <c r="P5" s="153"/>
    </row>
    <row r="6" spans="1:23" ht="18" customHeight="1" x14ac:dyDescent="0.3">
      <c r="A6" s="1"/>
      <c r="B6" s="239" t="s">
        <v>21</v>
      </c>
      <c r="C6" s="228"/>
      <c r="D6" s="238" t="s">
        <v>22</v>
      </c>
      <c r="E6" s="228"/>
      <c r="F6" s="238" t="s">
        <v>23</v>
      </c>
      <c r="G6" s="238" t="s">
        <v>24</v>
      </c>
      <c r="H6" s="228"/>
      <c r="I6" s="228"/>
      <c r="J6" s="272"/>
      <c r="K6" s="269"/>
      <c r="L6" s="269"/>
      <c r="M6" s="269"/>
      <c r="N6" s="269"/>
      <c r="O6" s="269"/>
      <c r="P6" s="153"/>
    </row>
    <row r="7" spans="1:23" ht="19.95" customHeight="1" x14ac:dyDescent="0.3">
      <c r="A7" s="1"/>
      <c r="B7" s="309" t="s">
        <v>25</v>
      </c>
      <c r="C7" s="310"/>
      <c r="D7" s="310"/>
      <c r="E7" s="310"/>
      <c r="F7" s="310"/>
      <c r="G7" s="310"/>
      <c r="H7" s="310"/>
      <c r="I7" s="240"/>
      <c r="J7" s="273"/>
      <c r="K7" s="269"/>
      <c r="L7" s="269"/>
      <c r="M7" s="269"/>
      <c r="N7" s="269"/>
      <c r="O7" s="269"/>
      <c r="P7" s="153"/>
    </row>
    <row r="8" spans="1:23" ht="18" customHeight="1" x14ac:dyDescent="0.3">
      <c r="A8" s="1"/>
      <c r="B8" s="239" t="s">
        <v>28</v>
      </c>
      <c r="C8" s="228"/>
      <c r="D8" s="228"/>
      <c r="E8" s="228"/>
      <c r="F8" s="238" t="s">
        <v>29</v>
      </c>
      <c r="G8" s="228"/>
      <c r="H8" s="228"/>
      <c r="I8" s="228"/>
      <c r="J8" s="272"/>
      <c r="K8" s="269"/>
      <c r="L8" s="269"/>
      <c r="M8" s="269"/>
      <c r="N8" s="269"/>
      <c r="O8" s="269"/>
      <c r="P8" s="153"/>
    </row>
    <row r="9" spans="1:23" ht="19.95" customHeight="1" x14ac:dyDescent="0.3">
      <c r="A9" s="1"/>
      <c r="B9" s="309" t="s">
        <v>26</v>
      </c>
      <c r="C9" s="310"/>
      <c r="D9" s="310"/>
      <c r="E9" s="310"/>
      <c r="F9" s="310"/>
      <c r="G9" s="310"/>
      <c r="H9" s="310"/>
      <c r="I9" s="240"/>
      <c r="J9" s="273"/>
      <c r="K9" s="269"/>
      <c r="L9" s="269"/>
      <c r="M9" s="269"/>
      <c r="N9" s="269"/>
      <c r="O9" s="269"/>
      <c r="P9" s="153"/>
    </row>
    <row r="10" spans="1:23" ht="18" customHeight="1" x14ac:dyDescent="0.3">
      <c r="A10" s="1"/>
      <c r="B10" s="239" t="s">
        <v>28</v>
      </c>
      <c r="C10" s="228"/>
      <c r="D10" s="228"/>
      <c r="E10" s="228"/>
      <c r="F10" s="238" t="s">
        <v>29</v>
      </c>
      <c r="G10" s="228"/>
      <c r="H10" s="228"/>
      <c r="I10" s="228"/>
      <c r="J10" s="272"/>
      <c r="K10" s="269"/>
      <c r="L10" s="269"/>
      <c r="M10" s="269"/>
      <c r="N10" s="269"/>
      <c r="O10" s="269"/>
      <c r="P10" s="153"/>
    </row>
    <row r="11" spans="1:23" ht="19.95" customHeight="1" x14ac:dyDescent="0.3">
      <c r="A11" s="1"/>
      <c r="B11" s="309" t="s">
        <v>27</v>
      </c>
      <c r="C11" s="310"/>
      <c r="D11" s="310"/>
      <c r="E11" s="310"/>
      <c r="F11" s="310"/>
      <c r="G11" s="310"/>
      <c r="H11" s="310"/>
      <c r="I11" s="240"/>
      <c r="J11" s="273"/>
      <c r="K11" s="269"/>
      <c r="L11" s="269"/>
      <c r="M11" s="269"/>
      <c r="N11" s="269"/>
      <c r="O11" s="269"/>
      <c r="P11" s="153"/>
    </row>
    <row r="12" spans="1:23" ht="18" customHeight="1" x14ac:dyDescent="0.3">
      <c r="A12" s="1"/>
      <c r="B12" s="239" t="s">
        <v>28</v>
      </c>
      <c r="C12" s="228"/>
      <c r="D12" s="228"/>
      <c r="E12" s="228"/>
      <c r="F12" s="238" t="s">
        <v>29</v>
      </c>
      <c r="G12" s="228"/>
      <c r="H12" s="228"/>
      <c r="I12" s="228"/>
      <c r="J12" s="272"/>
      <c r="K12" s="269"/>
      <c r="L12" s="269"/>
      <c r="M12" s="269"/>
      <c r="N12" s="269"/>
      <c r="O12" s="269"/>
      <c r="P12" s="153"/>
    </row>
    <row r="13" spans="1:23" ht="18" customHeight="1" x14ac:dyDescent="0.3">
      <c r="A13" s="1"/>
      <c r="B13" s="235"/>
      <c r="C13" s="127"/>
      <c r="D13" s="127"/>
      <c r="E13" s="127"/>
      <c r="F13" s="127"/>
      <c r="G13" s="127"/>
      <c r="H13" s="127"/>
      <c r="I13" s="127"/>
      <c r="J13" s="274"/>
      <c r="K13" s="269"/>
      <c r="L13" s="269"/>
      <c r="M13" s="269"/>
      <c r="N13" s="269"/>
      <c r="O13" s="269"/>
      <c r="P13" s="153"/>
    </row>
    <row r="14" spans="1:23" ht="18" customHeight="1" x14ac:dyDescent="0.3">
      <c r="A14" s="1"/>
      <c r="B14" s="245" t="s">
        <v>6</v>
      </c>
      <c r="C14" s="253" t="s">
        <v>51</v>
      </c>
      <c r="D14" s="249" t="s">
        <v>52</v>
      </c>
      <c r="E14" s="243" t="s">
        <v>53</v>
      </c>
      <c r="F14" s="311" t="s">
        <v>35</v>
      </c>
      <c r="G14" s="296"/>
      <c r="H14" s="233"/>
      <c r="I14" s="241"/>
      <c r="J14" s="275"/>
      <c r="K14" s="269"/>
      <c r="L14" s="269"/>
      <c r="M14" s="269"/>
      <c r="N14" s="269"/>
      <c r="O14" s="269"/>
      <c r="P14" s="153"/>
    </row>
    <row r="15" spans="1:23" ht="18" customHeight="1" x14ac:dyDescent="0.3">
      <c r="A15" s="1"/>
      <c r="B15" s="212" t="s">
        <v>30</v>
      </c>
      <c r="C15" s="254">
        <f>'SO 15370'!C15+'SO 15371'!C15+'SO 15372'!C15+'SO 15374'!C15+'SO 15375'!C15</f>
        <v>0</v>
      </c>
      <c r="D15" s="250">
        <f>'SO 15370'!D15+'SO 15371'!D15+'SO 15372'!D15+'SO 15374'!D15+'SO 15375'!D15</f>
        <v>0</v>
      </c>
      <c r="E15" s="242">
        <f>'SO 15370'!E15+'SO 15371'!E15+'SO 15372'!E15+'SO 15374'!E15+'SO 15375'!E15</f>
        <v>0</v>
      </c>
      <c r="F15" s="294" t="s">
        <v>36</v>
      </c>
      <c r="G15" s="286"/>
      <c r="H15" s="231"/>
      <c r="I15" s="257">
        <f>Rekapitulácia!F12</f>
        <v>0</v>
      </c>
      <c r="J15" s="200"/>
      <c r="K15" s="269"/>
      <c r="L15" s="269"/>
      <c r="M15" s="269"/>
      <c r="N15" s="269"/>
      <c r="O15" s="269"/>
      <c r="P15" s="153"/>
    </row>
    <row r="16" spans="1:23" ht="18" customHeight="1" x14ac:dyDescent="0.3">
      <c r="A16" s="1"/>
      <c r="B16" s="245" t="s">
        <v>31</v>
      </c>
      <c r="C16" s="261">
        <f>'SO 15370'!C16+'SO 15371'!C16+'SO 15372'!C16+'SO 15374'!C16+'SO 15375'!C16</f>
        <v>0</v>
      </c>
      <c r="D16" s="262">
        <f>'SO 15370'!D16+'SO 15371'!D16+'SO 15372'!D16+'SO 15374'!D16+'SO 15375'!D16</f>
        <v>0</v>
      </c>
      <c r="E16" s="247">
        <f>'SO 15370'!E16+'SO 15371'!E16+'SO 15372'!E16+'SO 15374'!E16+'SO 15375'!E16</f>
        <v>0</v>
      </c>
      <c r="F16" s="295" t="s">
        <v>37</v>
      </c>
      <c r="G16" s="296"/>
      <c r="H16" s="234"/>
      <c r="I16" s="263">
        <f>Rekapitulácia!E12</f>
        <v>0</v>
      </c>
      <c r="J16" s="275"/>
      <c r="K16" s="269"/>
      <c r="L16" s="269"/>
      <c r="M16" s="269"/>
      <c r="N16" s="269"/>
      <c r="O16" s="269"/>
      <c r="P16" s="153"/>
    </row>
    <row r="17" spans="1:23" ht="18" customHeight="1" x14ac:dyDescent="0.3">
      <c r="A17" s="1"/>
      <c r="B17" s="212" t="s">
        <v>32</v>
      </c>
      <c r="C17" s="254">
        <f>'SO 15370'!C17+'SO 15371'!C17+'SO 15372'!C17+'SO 15374'!C17+'SO 15375'!C17</f>
        <v>0</v>
      </c>
      <c r="D17" s="250">
        <f>'SO 15370'!D17+'SO 15371'!D17+'SO 15372'!D17+'SO 15374'!D17+'SO 15375'!D17</f>
        <v>0</v>
      </c>
      <c r="E17" s="242">
        <f>'SO 15370'!E17+'SO 15371'!E17+'SO 15372'!E17+'SO 15374'!E17+'SO 15375'!E17</f>
        <v>0</v>
      </c>
      <c r="F17" s="297" t="s">
        <v>38</v>
      </c>
      <c r="G17" s="298"/>
      <c r="H17" s="232"/>
      <c r="I17" s="257">
        <f>Rekapitulácia!D12</f>
        <v>0</v>
      </c>
      <c r="J17" s="200"/>
      <c r="K17" s="269"/>
      <c r="L17" s="269"/>
      <c r="M17" s="269"/>
      <c r="N17" s="269"/>
      <c r="O17" s="269"/>
      <c r="P17" s="153"/>
    </row>
    <row r="18" spans="1:23" ht="18" customHeight="1" x14ac:dyDescent="0.3">
      <c r="A18" s="1"/>
      <c r="B18" s="239" t="s">
        <v>33</v>
      </c>
      <c r="C18" s="255">
        <f>'SO 15370'!C18+'SO 15371'!C18+'SO 15372'!C18+'SO 15374'!C18+'SO 15375'!C18</f>
        <v>0</v>
      </c>
      <c r="D18" s="251">
        <f>'SO 15370'!D18+'SO 15371'!D18+'SO 15372'!D18+'SO 15374'!D18+'SO 15375'!D18</f>
        <v>0</v>
      </c>
      <c r="E18" s="229">
        <f>'SO 15370'!E18+'SO 15371'!E18+'SO 15372'!E18+'SO 15374'!E18+'SO 15375'!E18</f>
        <v>0</v>
      </c>
      <c r="F18" s="299"/>
      <c r="G18" s="288"/>
      <c r="H18" s="230"/>
      <c r="I18" s="258"/>
      <c r="J18" s="272"/>
      <c r="K18" s="269"/>
      <c r="L18" s="269"/>
      <c r="M18" s="269"/>
      <c r="N18" s="269"/>
      <c r="O18" s="269"/>
      <c r="P18" s="153"/>
    </row>
    <row r="19" spans="1:23" ht="18" customHeight="1" x14ac:dyDescent="0.3">
      <c r="A19" s="1"/>
      <c r="B19" s="239" t="s">
        <v>34</v>
      </c>
      <c r="C19" s="256"/>
      <c r="D19" s="252"/>
      <c r="E19" s="244">
        <f>SUM(E15:E18)</f>
        <v>0</v>
      </c>
      <c r="F19" s="300" t="s">
        <v>34</v>
      </c>
      <c r="G19" s="301"/>
      <c r="H19" s="230"/>
      <c r="I19" s="259">
        <f>SUM(I15:I18)</f>
        <v>0</v>
      </c>
      <c r="J19" s="272"/>
      <c r="K19" s="269"/>
      <c r="L19" s="269"/>
      <c r="M19" s="269"/>
      <c r="N19" s="269"/>
      <c r="O19" s="269"/>
      <c r="P19" s="153"/>
    </row>
    <row r="20" spans="1:23" ht="18" customHeight="1" x14ac:dyDescent="0.3">
      <c r="A20" s="1"/>
      <c r="B20" s="245" t="s">
        <v>44</v>
      </c>
      <c r="C20" s="248"/>
      <c r="D20" s="248"/>
      <c r="E20" s="264"/>
      <c r="F20" s="292" t="s">
        <v>44</v>
      </c>
      <c r="G20" s="296"/>
      <c r="H20" s="234"/>
      <c r="I20" s="260"/>
      <c r="J20" s="275"/>
      <c r="K20" s="269"/>
      <c r="L20" s="269"/>
      <c r="M20" s="269"/>
      <c r="N20" s="269"/>
      <c r="O20" s="269"/>
      <c r="P20" s="153"/>
    </row>
    <row r="21" spans="1:23" ht="18" customHeight="1" x14ac:dyDescent="0.3">
      <c r="A21" s="1"/>
      <c r="B21" s="212" t="s">
        <v>210</v>
      </c>
      <c r="C21" s="232"/>
      <c r="D21" s="232"/>
      <c r="E21" s="242">
        <f>'SO 15370'!E21+'SO 15371'!E21+'SO 15372'!E21+'SO 15374'!E21+'SO 15375'!E21</f>
        <v>0</v>
      </c>
      <c r="F21" s="287" t="s">
        <v>213</v>
      </c>
      <c r="G21" s="288"/>
      <c r="H21" s="232"/>
      <c r="I21" s="257">
        <f>'SO 15370'!P21+'SO 15371'!P21+'SO 15372'!P21+'SO 15374'!P21+'SO 15375'!P21</f>
        <v>0</v>
      </c>
      <c r="J21" s="200"/>
      <c r="K21" s="269"/>
      <c r="L21" s="269"/>
      <c r="M21" s="269"/>
      <c r="N21" s="269"/>
      <c r="O21" s="269"/>
      <c r="P21" s="153"/>
    </row>
    <row r="22" spans="1:23" ht="18" customHeight="1" x14ac:dyDescent="0.3">
      <c r="A22" s="1"/>
      <c r="B22" s="239" t="s">
        <v>211</v>
      </c>
      <c r="C22" s="230"/>
      <c r="D22" s="230"/>
      <c r="E22" s="229">
        <f>'SO 15370'!E22+'SO 15371'!E22+'SO 15372'!E22+'SO 15374'!E22+'SO 15375'!E22</f>
        <v>0</v>
      </c>
      <c r="F22" s="287" t="s">
        <v>214</v>
      </c>
      <c r="G22" s="288"/>
      <c r="H22" s="230"/>
      <c r="I22" s="258">
        <f>'SO 15370'!P22+'SO 15371'!P22+'SO 15372'!P22+'SO 15374'!P22+'SO 15375'!P22</f>
        <v>0</v>
      </c>
      <c r="J22" s="272"/>
      <c r="K22" s="269"/>
      <c r="L22" s="269"/>
      <c r="M22" s="269"/>
      <c r="N22" s="269"/>
      <c r="O22" s="269"/>
      <c r="P22" s="153"/>
      <c r="V22" s="53"/>
      <c r="W22" s="53"/>
    </row>
    <row r="23" spans="1:23" ht="18" customHeight="1" x14ac:dyDescent="0.3">
      <c r="A23" s="1"/>
      <c r="B23" s="239" t="s">
        <v>212</v>
      </c>
      <c r="C23" s="230"/>
      <c r="D23" s="230"/>
      <c r="E23" s="229">
        <f>'SO 15370'!E23+'SO 15371'!E23+'SO 15372'!E23+'SO 15374'!E23+'SO 15375'!E23</f>
        <v>0</v>
      </c>
      <c r="F23" s="287" t="s">
        <v>215</v>
      </c>
      <c r="G23" s="288"/>
      <c r="H23" s="230"/>
      <c r="I23" s="258">
        <f>'SO 15370'!P23+'SO 15371'!P23+'SO 15372'!P23+'SO 15374'!P23+'SO 15375'!P23</f>
        <v>0</v>
      </c>
      <c r="J23" s="272"/>
      <c r="K23" s="269"/>
      <c r="L23" s="269"/>
      <c r="M23" s="269"/>
      <c r="N23" s="269"/>
      <c r="O23" s="269"/>
      <c r="P23" s="153"/>
      <c r="V23" s="53"/>
      <c r="W23" s="53"/>
    </row>
    <row r="24" spans="1:23" ht="18" customHeight="1" x14ac:dyDescent="0.3">
      <c r="A24" s="1"/>
      <c r="B24" s="236"/>
      <c r="C24" s="230"/>
      <c r="D24" s="230"/>
      <c r="E24" s="230"/>
      <c r="F24" s="289"/>
      <c r="G24" s="288"/>
      <c r="H24" s="230"/>
      <c r="I24" s="236"/>
      <c r="J24" s="272"/>
      <c r="K24" s="269"/>
      <c r="L24" s="269"/>
      <c r="M24" s="269"/>
      <c r="N24" s="269"/>
      <c r="O24" s="269"/>
      <c r="P24" s="153"/>
      <c r="V24" s="53"/>
      <c r="W24" s="53"/>
    </row>
    <row r="25" spans="1:23" ht="18" customHeight="1" x14ac:dyDescent="0.3">
      <c r="A25" s="1"/>
      <c r="B25" s="239"/>
      <c r="C25" s="230"/>
      <c r="D25" s="230"/>
      <c r="E25" s="230"/>
      <c r="F25" s="290" t="s">
        <v>34</v>
      </c>
      <c r="G25" s="291"/>
      <c r="H25" s="230"/>
      <c r="I25" s="259">
        <f>SUM(E21:E24)+SUM(I21:I24)</f>
        <v>0</v>
      </c>
      <c r="J25" s="272"/>
      <c r="K25" s="269"/>
      <c r="L25" s="269"/>
      <c r="M25" s="269"/>
      <c r="N25" s="269"/>
      <c r="O25" s="269"/>
      <c r="P25" s="153"/>
    </row>
    <row r="26" spans="1:23" ht="18" customHeight="1" x14ac:dyDescent="0.3">
      <c r="A26" s="1"/>
      <c r="B26" s="211" t="s">
        <v>56</v>
      </c>
      <c r="C26" s="132"/>
      <c r="D26" s="132"/>
      <c r="E26" s="266"/>
      <c r="F26" s="292" t="s">
        <v>39</v>
      </c>
      <c r="G26" s="293"/>
      <c r="H26" s="132"/>
      <c r="I26" s="235"/>
      <c r="J26" s="274"/>
      <c r="K26" s="269"/>
      <c r="L26" s="269"/>
      <c r="M26" s="269"/>
      <c r="N26" s="269"/>
      <c r="O26" s="269"/>
      <c r="P26" s="153"/>
    </row>
    <row r="27" spans="1:23" ht="18" customHeight="1" x14ac:dyDescent="0.3">
      <c r="A27" s="1"/>
      <c r="B27" s="208"/>
      <c r="C27" s="1"/>
      <c r="D27" s="1"/>
      <c r="E27" s="267"/>
      <c r="F27" s="280" t="s">
        <v>40</v>
      </c>
      <c r="G27" s="281"/>
      <c r="H27" s="133"/>
      <c r="I27" s="257">
        <f>E19+I19+I25</f>
        <v>0</v>
      </c>
      <c r="J27" s="200"/>
      <c r="K27" s="269"/>
      <c r="L27" s="269"/>
      <c r="M27" s="269"/>
      <c r="N27" s="269"/>
      <c r="O27" s="269"/>
      <c r="P27" s="153"/>
    </row>
    <row r="28" spans="1:23" ht="18" customHeight="1" x14ac:dyDescent="0.3">
      <c r="A28" s="1"/>
      <c r="B28" s="208"/>
      <c r="C28" s="1"/>
      <c r="D28" s="1"/>
      <c r="E28" s="267"/>
      <c r="F28" s="282" t="s">
        <v>41</v>
      </c>
      <c r="G28" s="283"/>
      <c r="H28" s="247">
        <f>Rekapitulácia!B13</f>
        <v>0</v>
      </c>
      <c r="I28" s="245">
        <f>ROUND(((ROUND(H28,2)*20)/100),2)*1</f>
        <v>0</v>
      </c>
      <c r="J28" s="275"/>
      <c r="K28" s="269"/>
      <c r="L28" s="269"/>
      <c r="M28" s="269"/>
      <c r="N28" s="269"/>
      <c r="O28" s="269"/>
      <c r="P28" s="152"/>
    </row>
    <row r="29" spans="1:23" ht="18" customHeight="1" x14ac:dyDescent="0.3">
      <c r="A29" s="1"/>
      <c r="B29" s="208"/>
      <c r="C29" s="1"/>
      <c r="D29" s="1"/>
      <c r="E29" s="267"/>
      <c r="F29" s="284" t="s">
        <v>42</v>
      </c>
      <c r="G29" s="285"/>
      <c r="H29" s="242">
        <f>Rekapitulácia!B14</f>
        <v>0</v>
      </c>
      <c r="I29" s="212">
        <f>ROUND(((ROUND(H29,2)*0)/100),2)</f>
        <v>0</v>
      </c>
      <c r="J29" s="200"/>
      <c r="K29" s="269"/>
      <c r="L29" s="269"/>
      <c r="M29" s="269"/>
      <c r="N29" s="269"/>
      <c r="O29" s="269"/>
      <c r="P29" s="152"/>
    </row>
    <row r="30" spans="1:23" ht="18" customHeight="1" x14ac:dyDescent="0.3">
      <c r="A30" s="1"/>
      <c r="B30" s="208"/>
      <c r="C30" s="1"/>
      <c r="D30" s="1"/>
      <c r="E30" s="267"/>
      <c r="F30" s="282" t="s">
        <v>43</v>
      </c>
      <c r="G30" s="283"/>
      <c r="H30" s="234"/>
      <c r="I30" s="265">
        <f>SUM(I27:I29)</f>
        <v>0</v>
      </c>
      <c r="J30" s="275"/>
      <c r="K30" s="269"/>
      <c r="L30" s="269"/>
      <c r="M30" s="269"/>
      <c r="N30" s="269"/>
      <c r="O30" s="269"/>
      <c r="P30" s="153"/>
    </row>
    <row r="31" spans="1:23" ht="18" customHeight="1" x14ac:dyDescent="0.3">
      <c r="A31" s="1"/>
      <c r="B31" s="208"/>
      <c r="C31" s="1"/>
      <c r="D31" s="1"/>
      <c r="E31" s="268"/>
      <c r="F31" s="281"/>
      <c r="G31" s="286"/>
      <c r="H31" s="232"/>
      <c r="I31" s="208"/>
      <c r="J31" s="200"/>
      <c r="K31" s="269"/>
      <c r="L31" s="269"/>
      <c r="M31" s="269"/>
      <c r="N31" s="269"/>
      <c r="O31" s="269"/>
      <c r="P31" s="153"/>
    </row>
    <row r="32" spans="1:23" ht="18" customHeight="1" x14ac:dyDescent="0.3">
      <c r="A32" s="1"/>
      <c r="B32" s="211" t="s">
        <v>54</v>
      </c>
      <c r="C32" s="127"/>
      <c r="D32" s="127"/>
      <c r="E32" s="246" t="s">
        <v>55</v>
      </c>
      <c r="F32" s="231"/>
      <c r="G32" s="127"/>
      <c r="H32" s="132"/>
      <c r="I32" s="127"/>
      <c r="J32" s="274"/>
      <c r="K32" s="269"/>
      <c r="L32" s="269"/>
      <c r="M32" s="269"/>
      <c r="N32" s="269"/>
      <c r="O32" s="269"/>
      <c r="P32" s="153"/>
    </row>
    <row r="33" spans="1:23" ht="18" customHeight="1" x14ac:dyDescent="0.3">
      <c r="A33" s="1"/>
      <c r="B33" s="208"/>
      <c r="C33" s="1"/>
      <c r="D33" s="1"/>
      <c r="E33" s="1"/>
      <c r="F33" s="1"/>
      <c r="G33" s="1"/>
      <c r="H33" s="1"/>
      <c r="I33" s="1"/>
      <c r="J33" s="200"/>
      <c r="K33" s="269"/>
      <c r="L33" s="269"/>
      <c r="M33" s="269"/>
      <c r="N33" s="269"/>
      <c r="O33" s="269"/>
      <c r="P33" s="153"/>
    </row>
    <row r="34" spans="1:23" ht="18" customHeight="1" x14ac:dyDescent="0.3">
      <c r="A34" s="1"/>
      <c r="B34" s="208"/>
      <c r="C34" s="1"/>
      <c r="D34" s="1"/>
      <c r="E34" s="1"/>
      <c r="F34" s="1"/>
      <c r="G34" s="1"/>
      <c r="H34" s="1"/>
      <c r="I34" s="1"/>
      <c r="J34" s="200"/>
      <c r="K34" s="269"/>
      <c r="L34" s="269"/>
      <c r="M34" s="269"/>
      <c r="N34" s="269"/>
      <c r="O34" s="269"/>
      <c r="P34" s="153"/>
    </row>
    <row r="35" spans="1:23" ht="18" customHeight="1" x14ac:dyDescent="0.3">
      <c r="A35" s="1"/>
      <c r="B35" s="208"/>
      <c r="C35" s="1"/>
      <c r="D35" s="1"/>
      <c r="E35" s="1"/>
      <c r="F35" s="1"/>
      <c r="G35" s="1"/>
      <c r="H35" s="1"/>
      <c r="I35" s="1"/>
      <c r="J35" s="200"/>
      <c r="K35" s="269"/>
      <c r="L35" s="269"/>
      <c r="M35" s="269"/>
      <c r="N35" s="269"/>
      <c r="O35" s="269"/>
      <c r="P35" s="153"/>
    </row>
    <row r="36" spans="1:23" ht="18" customHeight="1" x14ac:dyDescent="0.3">
      <c r="A36" s="1"/>
      <c r="B36" s="208"/>
      <c r="C36" s="1"/>
      <c r="D36" s="1"/>
      <c r="E36" s="1"/>
      <c r="F36" s="1"/>
      <c r="G36" s="1"/>
      <c r="H36" s="1"/>
      <c r="I36" s="1"/>
      <c r="J36" s="200"/>
      <c r="K36" s="269"/>
      <c r="L36" s="269"/>
      <c r="M36" s="269"/>
      <c r="N36" s="269"/>
      <c r="O36" s="269"/>
      <c r="P36" s="153"/>
    </row>
    <row r="37" spans="1:23" ht="18" customHeight="1" x14ac:dyDescent="0.3">
      <c r="A37" s="1"/>
      <c r="B37" s="208"/>
      <c r="C37" s="1"/>
      <c r="D37" s="1"/>
      <c r="E37" s="1"/>
      <c r="F37" s="1"/>
      <c r="G37" s="1"/>
      <c r="H37" s="1"/>
      <c r="I37" s="1"/>
      <c r="J37" s="200"/>
      <c r="K37" s="269"/>
      <c r="L37" s="269"/>
      <c r="M37" s="269"/>
      <c r="N37" s="269"/>
      <c r="O37" s="269"/>
      <c r="P37" s="153"/>
    </row>
    <row r="38" spans="1:23" ht="18" customHeight="1" x14ac:dyDescent="0.3">
      <c r="A38" s="1"/>
      <c r="B38" s="270"/>
      <c r="C38" s="271"/>
      <c r="D38" s="271"/>
      <c r="E38" s="271"/>
      <c r="F38" s="271"/>
      <c r="G38" s="271"/>
      <c r="H38" s="271"/>
      <c r="I38" s="271"/>
      <c r="J38" s="276"/>
      <c r="K38" s="269"/>
      <c r="L38" s="269"/>
      <c r="M38" s="269"/>
      <c r="N38" s="269"/>
      <c r="O38" s="269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5EC89-02C6-4DF2-BE44-F2FF51EAEB3E}">
  <dimension ref="A1:AA137"/>
  <sheetViews>
    <sheetView workbookViewId="0">
      <pane ySplit="1" topLeftCell="A114" activePane="bottomLeft" state="frozen"/>
      <selection pane="bottomLeft" activeCell="H86" sqref="H86:H13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9" t="s">
        <v>17</v>
      </c>
      <c r="C1" s="323"/>
      <c r="D1" s="12"/>
      <c r="E1" s="380" t="s">
        <v>0</v>
      </c>
      <c r="F1" s="381"/>
      <c r="G1" s="13"/>
      <c r="H1" s="322" t="s">
        <v>73</v>
      </c>
      <c r="I1" s="323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2" t="s">
        <v>17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  <c r="R2" s="384"/>
      <c r="S2" s="384"/>
      <c r="T2" s="384"/>
      <c r="U2" s="384"/>
      <c r="V2" s="385"/>
      <c r="W2" s="53"/>
    </row>
    <row r="3" spans="1:23" ht="18" customHeight="1" x14ac:dyDescent="0.3">
      <c r="A3" s="15"/>
      <c r="B3" s="386" t="s">
        <v>1</v>
      </c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53"/>
    </row>
    <row r="4" spans="1:23" ht="18" customHeight="1" x14ac:dyDescent="0.3">
      <c r="A4" s="15"/>
      <c r="B4" s="43" t="s">
        <v>18</v>
      </c>
      <c r="C4" s="32"/>
      <c r="D4" s="25"/>
      <c r="E4" s="25"/>
      <c r="F4" s="44" t="s">
        <v>19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20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21</v>
      </c>
      <c r="C6" s="32"/>
      <c r="D6" s="44" t="s">
        <v>22</v>
      </c>
      <c r="E6" s="25"/>
      <c r="F6" s="44" t="s">
        <v>23</v>
      </c>
      <c r="G6" s="44" t="s">
        <v>24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0" t="s">
        <v>25</v>
      </c>
      <c r="C7" s="391"/>
      <c r="D7" s="391"/>
      <c r="E7" s="391"/>
      <c r="F7" s="391"/>
      <c r="G7" s="391"/>
      <c r="H7" s="39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28</v>
      </c>
      <c r="C8" s="46"/>
      <c r="D8" s="28"/>
      <c r="E8" s="28"/>
      <c r="F8" s="50" t="s">
        <v>29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0" t="s">
        <v>26</v>
      </c>
      <c r="C9" s="371"/>
      <c r="D9" s="371"/>
      <c r="E9" s="371"/>
      <c r="F9" s="371"/>
      <c r="G9" s="371"/>
      <c r="H9" s="37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28</v>
      </c>
      <c r="C10" s="32"/>
      <c r="D10" s="25"/>
      <c r="E10" s="25"/>
      <c r="F10" s="44" t="s">
        <v>29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0" t="s">
        <v>27</v>
      </c>
      <c r="C11" s="371"/>
      <c r="D11" s="371"/>
      <c r="E11" s="371"/>
      <c r="F11" s="371"/>
      <c r="G11" s="371"/>
      <c r="H11" s="37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28</v>
      </c>
      <c r="C12" s="32"/>
      <c r="D12" s="25"/>
      <c r="E12" s="25"/>
      <c r="F12" s="44" t="s">
        <v>29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51</v>
      </c>
      <c r="D14" s="61" t="s">
        <v>52</v>
      </c>
      <c r="E14" s="66" t="s">
        <v>53</v>
      </c>
      <c r="F14" s="373" t="s">
        <v>35</v>
      </c>
      <c r="G14" s="374"/>
      <c r="H14" s="365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30</v>
      </c>
      <c r="C15" s="63">
        <f>'SO 15370'!E59</f>
        <v>0</v>
      </c>
      <c r="D15" s="58">
        <f>'SO 15370'!F59</f>
        <v>0</v>
      </c>
      <c r="E15" s="67">
        <f>'SO 15370'!G59</f>
        <v>0</v>
      </c>
      <c r="F15" s="375" t="s">
        <v>36</v>
      </c>
      <c r="G15" s="367"/>
      <c r="H15" s="350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31</v>
      </c>
      <c r="C16" s="92">
        <f>'SO 15370'!E67</f>
        <v>0</v>
      </c>
      <c r="D16" s="93">
        <f>'SO 15370'!F67</f>
        <v>0</v>
      </c>
      <c r="E16" s="94">
        <f>'SO 15370'!G67</f>
        <v>0</v>
      </c>
      <c r="F16" s="376" t="s">
        <v>37</v>
      </c>
      <c r="G16" s="367"/>
      <c r="H16" s="350"/>
      <c r="I16" s="25"/>
      <c r="J16" s="25"/>
      <c r="K16" s="26"/>
      <c r="L16" s="26"/>
      <c r="M16" s="26"/>
      <c r="N16" s="26"/>
      <c r="O16" s="74"/>
      <c r="P16" s="83">
        <f>(SUM(Z84:Z136))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32</v>
      </c>
      <c r="C17" s="63"/>
      <c r="D17" s="58"/>
      <c r="E17" s="67"/>
      <c r="F17" s="377" t="s">
        <v>38</v>
      </c>
      <c r="G17" s="367"/>
      <c r="H17" s="350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33</v>
      </c>
      <c r="C18" s="64"/>
      <c r="D18" s="59"/>
      <c r="E18" s="68"/>
      <c r="F18" s="378"/>
      <c r="G18" s="369"/>
      <c r="H18" s="350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34</v>
      </c>
      <c r="C19" s="65"/>
      <c r="D19" s="60"/>
      <c r="E19" s="69">
        <f>SUM(E15:E18)</f>
        <v>0</v>
      </c>
      <c r="F19" s="362" t="s">
        <v>34</v>
      </c>
      <c r="G19" s="349"/>
      <c r="H19" s="363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44</v>
      </c>
      <c r="C20" s="57"/>
      <c r="D20" s="95"/>
      <c r="E20" s="96"/>
      <c r="F20" s="351" t="s">
        <v>44</v>
      </c>
      <c r="G20" s="364"/>
      <c r="H20" s="365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45</v>
      </c>
      <c r="C21" s="51"/>
      <c r="D21" s="91"/>
      <c r="E21" s="70">
        <f>((E15*U22*0)+(E16*V22*0)+(E17*W22*0))/100</f>
        <v>0</v>
      </c>
      <c r="F21" s="366" t="s">
        <v>48</v>
      </c>
      <c r="G21" s="367"/>
      <c r="H21" s="350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46</v>
      </c>
      <c r="C22" s="34"/>
      <c r="D22" s="72"/>
      <c r="E22" s="71">
        <f>((E15*U23*0)+(E16*V23*0)+(E17*W23*0))/100</f>
        <v>0</v>
      </c>
      <c r="F22" s="366" t="s">
        <v>49</v>
      </c>
      <c r="G22" s="367"/>
      <c r="H22" s="350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47</v>
      </c>
      <c r="C23" s="34"/>
      <c r="D23" s="72"/>
      <c r="E23" s="71">
        <f>((E15*U24*0)+(E16*V24*0)+(E17*W24*0))/100</f>
        <v>0</v>
      </c>
      <c r="F23" s="366" t="s">
        <v>50</v>
      </c>
      <c r="G23" s="367"/>
      <c r="H23" s="350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8"/>
      <c r="G24" s="369"/>
      <c r="H24" s="350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8" t="s">
        <v>34</v>
      </c>
      <c r="G25" s="349"/>
      <c r="H25" s="350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56</v>
      </c>
      <c r="C26" s="98"/>
      <c r="D26" s="100"/>
      <c r="E26" s="106"/>
      <c r="F26" s="351" t="s">
        <v>39</v>
      </c>
      <c r="G26" s="352"/>
      <c r="H26" s="353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4" t="s">
        <v>40</v>
      </c>
      <c r="G27" s="337"/>
      <c r="H27" s="355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6" t="s">
        <v>41</v>
      </c>
      <c r="G28" s="357"/>
      <c r="H28" s="218">
        <f>P27-SUM('SO 15370'!K84:'SO 15370'!K136)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8" t="s">
        <v>42</v>
      </c>
      <c r="G29" s="359"/>
      <c r="H29" s="33">
        <f>SUM('SO 15370'!K84:'SO 15370'!K136)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0" t="s">
        <v>43</v>
      </c>
      <c r="G30" s="361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7"/>
      <c r="G31" s="338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54</v>
      </c>
      <c r="C32" s="102"/>
      <c r="D32" s="19"/>
      <c r="E32" s="111" t="s">
        <v>55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1" t="s">
        <v>0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3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7" t="s">
        <v>25</v>
      </c>
      <c r="C46" s="328"/>
      <c r="D46" s="328"/>
      <c r="E46" s="329"/>
      <c r="F46" s="344" t="s">
        <v>22</v>
      </c>
      <c r="G46" s="328"/>
      <c r="H46" s="329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7" t="s">
        <v>26</v>
      </c>
      <c r="C47" s="328"/>
      <c r="D47" s="328"/>
      <c r="E47" s="329"/>
      <c r="F47" s="344" t="s">
        <v>20</v>
      </c>
      <c r="G47" s="328"/>
      <c r="H47" s="329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7" t="s">
        <v>27</v>
      </c>
      <c r="C48" s="328"/>
      <c r="D48" s="328"/>
      <c r="E48" s="329"/>
      <c r="F48" s="344" t="s">
        <v>60</v>
      </c>
      <c r="G48" s="328"/>
      <c r="H48" s="329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5" t="s">
        <v>1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39" t="s">
        <v>57</v>
      </c>
      <c r="C54" s="340"/>
      <c r="D54" s="129"/>
      <c r="E54" s="129" t="s">
        <v>51</v>
      </c>
      <c r="F54" s="129" t="s">
        <v>52</v>
      </c>
      <c r="G54" s="129" t="s">
        <v>34</v>
      </c>
      <c r="H54" s="129" t="s">
        <v>58</v>
      </c>
      <c r="I54" s="129" t="s">
        <v>59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62</v>
      </c>
      <c r="C55" s="317"/>
      <c r="D55" s="317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3" t="s">
        <v>63</v>
      </c>
      <c r="C56" s="334"/>
      <c r="D56" s="334"/>
      <c r="E56" s="140">
        <f>'SO 15370'!L93</f>
        <v>0</v>
      </c>
      <c r="F56" s="140">
        <f>'SO 15370'!M93</f>
        <v>0</v>
      </c>
      <c r="G56" s="140">
        <f>'SO 15370'!I93</f>
        <v>0</v>
      </c>
      <c r="H56" s="141">
        <f>'SO 15370'!S93</f>
        <v>2.2799999999999998</v>
      </c>
      <c r="I56" s="141">
        <f>'SO 15370'!V93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3" t="s">
        <v>64</v>
      </c>
      <c r="C57" s="334"/>
      <c r="D57" s="334"/>
      <c r="E57" s="140">
        <f>'SO 15370'!L97</f>
        <v>0</v>
      </c>
      <c r="F57" s="140">
        <f>'SO 15370'!M97</f>
        <v>0</v>
      </c>
      <c r="G57" s="140">
        <f>'SO 15370'!I97</f>
        <v>0</v>
      </c>
      <c r="H57" s="141">
        <f>'SO 15370'!S97</f>
        <v>0</v>
      </c>
      <c r="I57" s="141">
        <f>'SO 15370'!V97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3" t="s">
        <v>65</v>
      </c>
      <c r="C58" s="334"/>
      <c r="D58" s="334"/>
      <c r="E58" s="140">
        <f>'SO 15370'!L101</f>
        <v>0</v>
      </c>
      <c r="F58" s="140">
        <f>'SO 15370'!M101</f>
        <v>0</v>
      </c>
      <c r="G58" s="140">
        <f>'SO 15370'!I101</f>
        <v>0</v>
      </c>
      <c r="H58" s="141">
        <f>'SO 15370'!S101</f>
        <v>0</v>
      </c>
      <c r="I58" s="141">
        <f>'SO 15370'!V101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62</v>
      </c>
      <c r="C59" s="313"/>
      <c r="D59" s="313"/>
      <c r="E59" s="142">
        <f>'SO 15370'!L103</f>
        <v>0</v>
      </c>
      <c r="F59" s="142">
        <f>'SO 15370'!M103</f>
        <v>0</v>
      </c>
      <c r="G59" s="142">
        <f>'SO 15370'!I103</f>
        <v>0</v>
      </c>
      <c r="H59" s="143">
        <f>'SO 15370'!S103</f>
        <v>2.2799999999999998</v>
      </c>
      <c r="I59" s="143">
        <f>'SO 15370'!V103</f>
        <v>0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"/>
      <c r="B60" s="208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0"/>
      <c r="B61" s="335" t="s">
        <v>66</v>
      </c>
      <c r="C61" s="313"/>
      <c r="D61" s="313"/>
      <c r="E61" s="140"/>
      <c r="F61" s="140"/>
      <c r="G61" s="140"/>
      <c r="H61" s="141"/>
      <c r="I61" s="141"/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3" t="s">
        <v>67</v>
      </c>
      <c r="C62" s="334"/>
      <c r="D62" s="334"/>
      <c r="E62" s="140">
        <f>'SO 15370'!L112</f>
        <v>0</v>
      </c>
      <c r="F62" s="140">
        <f>'SO 15370'!M112</f>
        <v>0</v>
      </c>
      <c r="G62" s="140">
        <f>'SO 15370'!I112</f>
        <v>0</v>
      </c>
      <c r="H62" s="141">
        <f>'SO 15370'!S112</f>
        <v>0</v>
      </c>
      <c r="I62" s="141">
        <f>'SO 15370'!V112</f>
        <v>0.14000000000000001</v>
      </c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33" t="s">
        <v>68</v>
      </c>
      <c r="C63" s="334"/>
      <c r="D63" s="334"/>
      <c r="E63" s="140">
        <f>'SO 15370'!L116</f>
        <v>0</v>
      </c>
      <c r="F63" s="140">
        <f>'SO 15370'!M116</f>
        <v>0</v>
      </c>
      <c r="G63" s="140">
        <f>'SO 15370'!I116</f>
        <v>0</v>
      </c>
      <c r="H63" s="141">
        <f>'SO 15370'!S116</f>
        <v>0</v>
      </c>
      <c r="I63" s="141">
        <f>'SO 15370'!V116</f>
        <v>0</v>
      </c>
      <c r="J63" s="141"/>
      <c r="K63" s="141"/>
      <c r="L63" s="141"/>
      <c r="M63" s="141"/>
      <c r="N63" s="141"/>
      <c r="O63" s="141"/>
      <c r="P63" s="141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0"/>
      <c r="B64" s="333" t="s">
        <v>69</v>
      </c>
      <c r="C64" s="334"/>
      <c r="D64" s="334"/>
      <c r="E64" s="140">
        <f>'SO 15370'!L122</f>
        <v>0</v>
      </c>
      <c r="F64" s="140">
        <f>'SO 15370'!M122</f>
        <v>0</v>
      </c>
      <c r="G64" s="140">
        <f>'SO 15370'!I122</f>
        <v>0</v>
      </c>
      <c r="H64" s="141">
        <f>'SO 15370'!S122</f>
        <v>0</v>
      </c>
      <c r="I64" s="141">
        <f>'SO 15370'!V122</f>
        <v>0</v>
      </c>
      <c r="J64" s="141"/>
      <c r="K64" s="141"/>
      <c r="L64" s="141"/>
      <c r="M64" s="141"/>
      <c r="N64" s="141"/>
      <c r="O64" s="141"/>
      <c r="P64" s="141"/>
      <c r="Q64" s="139"/>
      <c r="R64" s="139"/>
      <c r="S64" s="139"/>
      <c r="T64" s="139"/>
      <c r="U64" s="139"/>
      <c r="V64" s="152"/>
      <c r="W64" s="217"/>
      <c r="X64" s="139"/>
      <c r="Y64" s="139"/>
      <c r="Z64" s="139"/>
    </row>
    <row r="65" spans="1:26" x14ac:dyDescent="0.3">
      <c r="A65" s="10"/>
      <c r="B65" s="333" t="s">
        <v>70</v>
      </c>
      <c r="C65" s="334"/>
      <c r="D65" s="334"/>
      <c r="E65" s="140">
        <f>'SO 15370'!L130</f>
        <v>0</v>
      </c>
      <c r="F65" s="140">
        <f>'SO 15370'!M130</f>
        <v>0</v>
      </c>
      <c r="G65" s="140">
        <f>'SO 15370'!I130</f>
        <v>0</v>
      </c>
      <c r="H65" s="141">
        <f>'SO 15370'!S130</f>
        <v>0.04</v>
      </c>
      <c r="I65" s="141">
        <f>'SO 15370'!V130</f>
        <v>0</v>
      </c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7"/>
      <c r="X65" s="139"/>
      <c r="Y65" s="139"/>
      <c r="Z65" s="139"/>
    </row>
    <row r="66" spans="1:26" x14ac:dyDescent="0.3">
      <c r="A66" s="10"/>
      <c r="B66" s="333" t="s">
        <v>71</v>
      </c>
      <c r="C66" s="334"/>
      <c r="D66" s="334"/>
      <c r="E66" s="140">
        <f>'SO 15370'!L134</f>
        <v>0</v>
      </c>
      <c r="F66" s="140">
        <f>'SO 15370'!M134</f>
        <v>0</v>
      </c>
      <c r="G66" s="140">
        <f>'SO 15370'!I134</f>
        <v>0</v>
      </c>
      <c r="H66" s="141">
        <f>'SO 15370'!S134</f>
        <v>0.01</v>
      </c>
      <c r="I66" s="141">
        <f>'SO 15370'!V134</f>
        <v>0</v>
      </c>
      <c r="J66" s="141"/>
      <c r="K66" s="141"/>
      <c r="L66" s="141"/>
      <c r="M66" s="141"/>
      <c r="N66" s="141"/>
      <c r="O66" s="141"/>
      <c r="P66" s="141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0"/>
      <c r="B67" s="335" t="s">
        <v>66</v>
      </c>
      <c r="C67" s="313"/>
      <c r="D67" s="313"/>
      <c r="E67" s="142">
        <f>'SO 15370'!L136</f>
        <v>0</v>
      </c>
      <c r="F67" s="142">
        <f>'SO 15370'!M136</f>
        <v>0</v>
      </c>
      <c r="G67" s="142">
        <f>'SO 15370'!I136</f>
        <v>0</v>
      </c>
      <c r="H67" s="143">
        <f>'SO 15370'!S136</f>
        <v>0.05</v>
      </c>
      <c r="I67" s="143">
        <f>'SO 15370'!V136</f>
        <v>0.14000000000000001</v>
      </c>
      <c r="J67" s="143"/>
      <c r="K67" s="143"/>
      <c r="L67" s="143"/>
      <c r="M67" s="143"/>
      <c r="N67" s="143"/>
      <c r="O67" s="143"/>
      <c r="P67" s="143"/>
      <c r="Q67" s="139"/>
      <c r="R67" s="139"/>
      <c r="S67" s="139"/>
      <c r="T67" s="139"/>
      <c r="U67" s="139"/>
      <c r="V67" s="152"/>
      <c r="W67" s="217"/>
      <c r="X67" s="139"/>
      <c r="Y67" s="139"/>
      <c r="Z67" s="139"/>
    </row>
    <row r="68" spans="1:26" x14ac:dyDescent="0.3">
      <c r="A68" s="1"/>
      <c r="B68" s="208"/>
      <c r="C68" s="1"/>
      <c r="D68" s="1"/>
      <c r="E68" s="133"/>
      <c r="F68" s="133"/>
      <c r="G68" s="133"/>
      <c r="H68" s="134"/>
      <c r="I68" s="134"/>
      <c r="J68" s="134"/>
      <c r="K68" s="134"/>
      <c r="L68" s="134"/>
      <c r="M68" s="134"/>
      <c r="N68" s="134"/>
      <c r="O68" s="134"/>
      <c r="P68" s="134"/>
      <c r="V68" s="153"/>
      <c r="W68" s="53"/>
    </row>
    <row r="69" spans="1:26" x14ac:dyDescent="0.3">
      <c r="A69" s="144"/>
      <c r="B69" s="318" t="s">
        <v>72</v>
      </c>
      <c r="C69" s="319"/>
      <c r="D69" s="319"/>
      <c r="E69" s="146">
        <f>'SO 15370'!L137</f>
        <v>0</v>
      </c>
      <c r="F69" s="146">
        <f>'SO 15370'!M137</f>
        <v>0</v>
      </c>
      <c r="G69" s="146">
        <f>'SO 15370'!I137</f>
        <v>0</v>
      </c>
      <c r="H69" s="147">
        <f>'SO 15370'!S137</f>
        <v>2.33</v>
      </c>
      <c r="I69" s="147">
        <f>'SO 15370'!V137</f>
        <v>0.14000000000000001</v>
      </c>
      <c r="J69" s="148"/>
      <c r="K69" s="148"/>
      <c r="L69" s="148"/>
      <c r="M69" s="148"/>
      <c r="N69" s="148"/>
      <c r="O69" s="148"/>
      <c r="P69" s="148"/>
      <c r="Q69" s="149"/>
      <c r="R69" s="149"/>
      <c r="S69" s="149"/>
      <c r="T69" s="149"/>
      <c r="U69" s="149"/>
      <c r="V69" s="154"/>
      <c r="W69" s="217"/>
      <c r="X69" s="145"/>
      <c r="Y69" s="145"/>
      <c r="Z69" s="145"/>
    </row>
    <row r="70" spans="1:26" x14ac:dyDescent="0.3">
      <c r="A70" s="15"/>
      <c r="B70" s="42"/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x14ac:dyDescent="0.3">
      <c r="A71" s="15"/>
      <c r="B71" s="42"/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x14ac:dyDescent="0.3">
      <c r="A72" s="15"/>
      <c r="B72" s="38"/>
      <c r="C72" s="8"/>
      <c r="D72" s="8"/>
      <c r="E72" s="27"/>
      <c r="F72" s="27"/>
      <c r="G72" s="27"/>
      <c r="H72" s="156"/>
      <c r="I72" s="156"/>
      <c r="J72" s="156"/>
      <c r="K72" s="156"/>
      <c r="L72" s="156"/>
      <c r="M72" s="156"/>
      <c r="N72" s="156"/>
      <c r="O72" s="156"/>
      <c r="P72" s="156"/>
      <c r="Q72" s="16"/>
      <c r="R72" s="16"/>
      <c r="S72" s="16"/>
      <c r="T72" s="16"/>
      <c r="U72" s="16"/>
      <c r="V72" s="16"/>
      <c r="W72" s="53"/>
    </row>
    <row r="73" spans="1:26" ht="34.950000000000003" customHeight="1" x14ac:dyDescent="0.3">
      <c r="A73" s="1"/>
      <c r="B73" s="320" t="s">
        <v>73</v>
      </c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53"/>
    </row>
    <row r="74" spans="1:26" x14ac:dyDescent="0.3">
      <c r="A74" s="15"/>
      <c r="B74" s="97"/>
      <c r="C74" s="19"/>
      <c r="D74" s="19"/>
      <c r="E74" s="99"/>
      <c r="F74" s="99"/>
      <c r="G74" s="99"/>
      <c r="H74" s="170"/>
      <c r="I74" s="170"/>
      <c r="J74" s="170"/>
      <c r="K74" s="170"/>
      <c r="L74" s="170"/>
      <c r="M74" s="170"/>
      <c r="N74" s="170"/>
      <c r="O74" s="170"/>
      <c r="P74" s="170"/>
      <c r="Q74" s="20"/>
      <c r="R74" s="20"/>
      <c r="S74" s="20"/>
      <c r="T74" s="20"/>
      <c r="U74" s="20"/>
      <c r="V74" s="20"/>
      <c r="W74" s="53"/>
    </row>
    <row r="75" spans="1:26" ht="19.95" customHeight="1" x14ac:dyDescent="0.3">
      <c r="A75" s="203"/>
      <c r="B75" s="324" t="s">
        <v>25</v>
      </c>
      <c r="C75" s="325"/>
      <c r="D75" s="325"/>
      <c r="E75" s="326"/>
      <c r="F75" s="168"/>
      <c r="G75" s="168"/>
      <c r="H75" s="169" t="s">
        <v>84</v>
      </c>
      <c r="I75" s="330" t="s">
        <v>85</v>
      </c>
      <c r="J75" s="331"/>
      <c r="K75" s="331"/>
      <c r="L75" s="331"/>
      <c r="M75" s="331"/>
      <c r="N75" s="331"/>
      <c r="O75" s="331"/>
      <c r="P75" s="332"/>
      <c r="Q75" s="18"/>
      <c r="R75" s="18"/>
      <c r="S75" s="18"/>
      <c r="T75" s="18"/>
      <c r="U75" s="18"/>
      <c r="V75" s="18"/>
      <c r="W75" s="53"/>
    </row>
    <row r="76" spans="1:26" ht="19.95" customHeight="1" x14ac:dyDescent="0.3">
      <c r="A76" s="203"/>
      <c r="B76" s="327" t="s">
        <v>26</v>
      </c>
      <c r="C76" s="328"/>
      <c r="D76" s="328"/>
      <c r="E76" s="329"/>
      <c r="F76" s="164"/>
      <c r="G76" s="164"/>
      <c r="H76" s="165" t="s">
        <v>20</v>
      </c>
      <c r="I76" s="16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203"/>
      <c r="B77" s="327" t="s">
        <v>27</v>
      </c>
      <c r="C77" s="328"/>
      <c r="D77" s="328"/>
      <c r="E77" s="329"/>
      <c r="F77" s="164"/>
      <c r="G77" s="164"/>
      <c r="H77" s="165" t="s">
        <v>86</v>
      </c>
      <c r="I77" s="165" t="s">
        <v>24</v>
      </c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15"/>
      <c r="B78" s="207" t="s">
        <v>87</v>
      </c>
      <c r="C78" s="3"/>
      <c r="D78" s="3"/>
      <c r="E78" s="14"/>
      <c r="F78" s="14"/>
      <c r="G78" s="14"/>
      <c r="H78" s="155"/>
      <c r="I78" s="155"/>
      <c r="J78" s="155"/>
      <c r="K78" s="155"/>
      <c r="L78" s="155"/>
      <c r="M78" s="155"/>
      <c r="N78" s="155"/>
      <c r="O78" s="155"/>
      <c r="P78" s="155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207" t="s">
        <v>18</v>
      </c>
      <c r="C79" s="3"/>
      <c r="D79" s="3"/>
      <c r="E79" s="14"/>
      <c r="F79" s="14"/>
      <c r="G79" s="14"/>
      <c r="H79" s="155"/>
      <c r="I79" s="155"/>
      <c r="J79" s="155"/>
      <c r="K79" s="155"/>
      <c r="L79" s="155"/>
      <c r="M79" s="155"/>
      <c r="N79" s="155"/>
      <c r="O79" s="155"/>
      <c r="P79" s="155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15"/>
      <c r="B80" s="42"/>
      <c r="C80" s="3"/>
      <c r="D80" s="3"/>
      <c r="E80" s="14"/>
      <c r="F80" s="14"/>
      <c r="G80" s="14"/>
      <c r="H80" s="155"/>
      <c r="I80" s="155"/>
      <c r="J80" s="155"/>
      <c r="K80" s="155"/>
      <c r="L80" s="155"/>
      <c r="M80" s="155"/>
      <c r="N80" s="155"/>
      <c r="O80" s="155"/>
      <c r="P80" s="155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15"/>
      <c r="B81" s="42"/>
      <c r="C81" s="3"/>
      <c r="D81" s="3"/>
      <c r="E81" s="14"/>
      <c r="F81" s="14"/>
      <c r="G81" s="14"/>
      <c r="H81" s="155"/>
      <c r="I81" s="155"/>
      <c r="J81" s="155"/>
      <c r="K81" s="155"/>
      <c r="L81" s="155"/>
      <c r="M81" s="155"/>
      <c r="N81" s="155"/>
      <c r="O81" s="155"/>
      <c r="P81" s="155"/>
      <c r="Q81" s="11"/>
      <c r="R81" s="11"/>
      <c r="S81" s="11"/>
      <c r="T81" s="11"/>
      <c r="U81" s="11"/>
      <c r="V81" s="11"/>
      <c r="W81" s="53"/>
    </row>
    <row r="82" spans="1:26" ht="19.95" customHeight="1" x14ac:dyDescent="0.3">
      <c r="A82" s="15"/>
      <c r="B82" s="209" t="s">
        <v>61</v>
      </c>
      <c r="C82" s="166"/>
      <c r="D82" s="166"/>
      <c r="E82" s="14"/>
      <c r="F82" s="14"/>
      <c r="G82" s="14"/>
      <c r="H82" s="155"/>
      <c r="I82" s="155"/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x14ac:dyDescent="0.3">
      <c r="A83" s="2"/>
      <c r="B83" s="210" t="s">
        <v>74</v>
      </c>
      <c r="C83" s="129" t="s">
        <v>75</v>
      </c>
      <c r="D83" s="129" t="s">
        <v>76</v>
      </c>
      <c r="E83" s="157"/>
      <c r="F83" s="157" t="s">
        <v>77</v>
      </c>
      <c r="G83" s="157" t="s">
        <v>78</v>
      </c>
      <c r="H83" s="158" t="s">
        <v>79</v>
      </c>
      <c r="I83" s="158" t="s">
        <v>80</v>
      </c>
      <c r="J83" s="158"/>
      <c r="K83" s="158"/>
      <c r="L83" s="158"/>
      <c r="M83" s="158"/>
      <c r="N83" s="158"/>
      <c r="O83" s="158"/>
      <c r="P83" s="158" t="s">
        <v>81</v>
      </c>
      <c r="Q83" s="159"/>
      <c r="R83" s="159"/>
      <c r="S83" s="129" t="s">
        <v>82</v>
      </c>
      <c r="T83" s="160"/>
      <c r="U83" s="160"/>
      <c r="V83" s="129" t="s">
        <v>83</v>
      </c>
      <c r="W83" s="53"/>
    </row>
    <row r="84" spans="1:26" x14ac:dyDescent="0.3">
      <c r="A84" s="10"/>
      <c r="B84" s="211"/>
      <c r="C84" s="171"/>
      <c r="D84" s="317" t="s">
        <v>62</v>
      </c>
      <c r="E84" s="317"/>
      <c r="F84" s="136"/>
      <c r="G84" s="172"/>
      <c r="H84" s="136"/>
      <c r="I84" s="136"/>
      <c r="J84" s="137"/>
      <c r="K84" s="137"/>
      <c r="L84" s="137"/>
      <c r="M84" s="137"/>
      <c r="N84" s="137"/>
      <c r="O84" s="137"/>
      <c r="P84" s="137"/>
      <c r="Q84" s="135"/>
      <c r="R84" s="135"/>
      <c r="S84" s="135"/>
      <c r="T84" s="135"/>
      <c r="U84" s="135"/>
      <c r="V84" s="196"/>
      <c r="W84" s="217"/>
      <c r="X84" s="139"/>
      <c r="Y84" s="139"/>
      <c r="Z84" s="139"/>
    </row>
    <row r="85" spans="1:26" x14ac:dyDescent="0.3">
      <c r="A85" s="10"/>
      <c r="B85" s="212"/>
      <c r="C85" s="174">
        <v>6</v>
      </c>
      <c r="D85" s="312" t="s">
        <v>63</v>
      </c>
      <c r="E85" s="312"/>
      <c r="F85" s="140"/>
      <c r="G85" s="173"/>
      <c r="H85" s="140"/>
      <c r="I85" s="140"/>
      <c r="J85" s="141"/>
      <c r="K85" s="141"/>
      <c r="L85" s="141"/>
      <c r="M85" s="141"/>
      <c r="N85" s="141"/>
      <c r="O85" s="141"/>
      <c r="P85" s="141"/>
      <c r="Q85" s="10"/>
      <c r="R85" s="10"/>
      <c r="S85" s="10"/>
      <c r="T85" s="10"/>
      <c r="U85" s="10"/>
      <c r="V85" s="197"/>
      <c r="W85" s="217"/>
      <c r="X85" s="139"/>
      <c r="Y85" s="139"/>
      <c r="Z85" s="139"/>
    </row>
    <row r="86" spans="1:26" ht="34.950000000000003" customHeight="1" x14ac:dyDescent="0.3">
      <c r="A86" s="181"/>
      <c r="B86" s="213">
        <v>1</v>
      </c>
      <c r="C86" s="182" t="s">
        <v>88</v>
      </c>
      <c r="D86" s="315" t="s">
        <v>89</v>
      </c>
      <c r="E86" s="315"/>
      <c r="F86" s="176" t="s">
        <v>90</v>
      </c>
      <c r="G86" s="177">
        <v>40.98</v>
      </c>
      <c r="H86" s="176"/>
      <c r="I86" s="176">
        <f t="shared" ref="I86:I92" si="0">ROUND(G86*(H86),2)</f>
        <v>0</v>
      </c>
      <c r="J86" s="178">
        <f t="shared" ref="J86:J92" si="1">ROUND(G86*(N86),2)</f>
        <v>82.37</v>
      </c>
      <c r="K86" s="179">
        <f t="shared" ref="K86:K92" si="2">ROUND(G86*(O86),2)</f>
        <v>0</v>
      </c>
      <c r="L86" s="179">
        <f t="shared" ref="L86:L92" si="3">ROUND(G86*(H86),2)</f>
        <v>0</v>
      </c>
      <c r="M86" s="179"/>
      <c r="N86" s="179">
        <v>2.0099999999999998</v>
      </c>
      <c r="O86" s="179"/>
      <c r="P86" s="183">
        <v>2.9999999999999997E-4</v>
      </c>
      <c r="Q86" s="183"/>
      <c r="R86" s="183">
        <v>2.9999999999999997E-4</v>
      </c>
      <c r="S86" s="180">
        <f t="shared" ref="S86:S92" si="4">ROUND(G86*(P86),3)</f>
        <v>1.2E-2</v>
      </c>
      <c r="T86" s="180"/>
      <c r="U86" s="180"/>
      <c r="V86" s="198"/>
      <c r="W86" s="53"/>
      <c r="Z86">
        <v>0</v>
      </c>
    </row>
    <row r="87" spans="1:26" ht="34.950000000000003" customHeight="1" x14ac:dyDescent="0.3">
      <c r="A87" s="181"/>
      <c r="B87" s="213">
        <v>2</v>
      </c>
      <c r="C87" s="182" t="s">
        <v>91</v>
      </c>
      <c r="D87" s="315" t="s">
        <v>92</v>
      </c>
      <c r="E87" s="315"/>
      <c r="F87" s="176" t="s">
        <v>90</v>
      </c>
      <c r="G87" s="177">
        <v>40.98</v>
      </c>
      <c r="H87" s="176"/>
      <c r="I87" s="176">
        <f t="shared" si="0"/>
        <v>0</v>
      </c>
      <c r="J87" s="178">
        <f t="shared" si="1"/>
        <v>184</v>
      </c>
      <c r="K87" s="179">
        <f t="shared" si="2"/>
        <v>0</v>
      </c>
      <c r="L87" s="179">
        <f t="shared" si="3"/>
        <v>0</v>
      </c>
      <c r="M87" s="179"/>
      <c r="N87" s="179">
        <v>4.49</v>
      </c>
      <c r="O87" s="179"/>
      <c r="P87" s="183">
        <v>7.3600000000000002E-3</v>
      </c>
      <c r="Q87" s="183"/>
      <c r="R87" s="183">
        <v>7.3600000000000002E-3</v>
      </c>
      <c r="S87" s="180">
        <f t="shared" si="4"/>
        <v>0.30199999999999999</v>
      </c>
      <c r="T87" s="180"/>
      <c r="U87" s="180"/>
      <c r="V87" s="198"/>
      <c r="W87" s="53"/>
      <c r="Z87">
        <v>0</v>
      </c>
    </row>
    <row r="88" spans="1:26" ht="34.950000000000003" customHeight="1" x14ac:dyDescent="0.3">
      <c r="A88" s="181"/>
      <c r="B88" s="213">
        <v>3</v>
      </c>
      <c r="C88" s="182" t="s">
        <v>93</v>
      </c>
      <c r="D88" s="315" t="s">
        <v>94</v>
      </c>
      <c r="E88" s="315"/>
      <c r="F88" s="176" t="s">
        <v>90</v>
      </c>
      <c r="G88" s="177">
        <v>68.63</v>
      </c>
      <c r="H88" s="176"/>
      <c r="I88" s="176">
        <f t="shared" si="0"/>
        <v>0</v>
      </c>
      <c r="J88" s="178">
        <f t="shared" si="1"/>
        <v>67.94</v>
      </c>
      <c r="K88" s="179">
        <f t="shared" si="2"/>
        <v>0</v>
      </c>
      <c r="L88" s="179">
        <f t="shared" si="3"/>
        <v>0</v>
      </c>
      <c r="M88" s="179"/>
      <c r="N88" s="179">
        <v>0.99</v>
      </c>
      <c r="O88" s="179"/>
      <c r="P88" s="183">
        <v>5.2999999999999998E-4</v>
      </c>
      <c r="Q88" s="183"/>
      <c r="R88" s="183">
        <v>5.2999999999999998E-4</v>
      </c>
      <c r="S88" s="180">
        <f t="shared" si="4"/>
        <v>3.5999999999999997E-2</v>
      </c>
      <c r="T88" s="180"/>
      <c r="U88" s="180"/>
      <c r="V88" s="198"/>
      <c r="W88" s="53"/>
      <c r="Z88">
        <v>0</v>
      </c>
    </row>
    <row r="89" spans="1:26" ht="34.950000000000003" customHeight="1" x14ac:dyDescent="0.3">
      <c r="A89" s="181"/>
      <c r="B89" s="213">
        <v>4</v>
      </c>
      <c r="C89" s="182" t="s">
        <v>95</v>
      </c>
      <c r="D89" s="315" t="s">
        <v>96</v>
      </c>
      <c r="E89" s="315"/>
      <c r="F89" s="176" t="s">
        <v>90</v>
      </c>
      <c r="G89" s="177">
        <v>68.63</v>
      </c>
      <c r="H89" s="176"/>
      <c r="I89" s="176">
        <f t="shared" si="0"/>
        <v>0</v>
      </c>
      <c r="J89" s="178">
        <f t="shared" si="1"/>
        <v>288.25</v>
      </c>
      <c r="K89" s="179">
        <f t="shared" si="2"/>
        <v>0</v>
      </c>
      <c r="L89" s="179">
        <f t="shared" si="3"/>
        <v>0</v>
      </c>
      <c r="M89" s="179"/>
      <c r="N89" s="179">
        <v>4.2</v>
      </c>
      <c r="O89" s="179"/>
      <c r="P89" s="183">
        <v>6.0000000000000001E-3</v>
      </c>
      <c r="Q89" s="183"/>
      <c r="R89" s="183">
        <v>6.0000000000000001E-3</v>
      </c>
      <c r="S89" s="180">
        <f t="shared" si="4"/>
        <v>0.41199999999999998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3">
        <v>5</v>
      </c>
      <c r="C90" s="182" t="s">
        <v>97</v>
      </c>
      <c r="D90" s="315" t="s">
        <v>98</v>
      </c>
      <c r="E90" s="315"/>
      <c r="F90" s="176" t="s">
        <v>90</v>
      </c>
      <c r="G90" s="177">
        <v>109.61</v>
      </c>
      <c r="H90" s="176"/>
      <c r="I90" s="176">
        <f t="shared" si="0"/>
        <v>0</v>
      </c>
      <c r="J90" s="178">
        <f t="shared" si="1"/>
        <v>868.11</v>
      </c>
      <c r="K90" s="179">
        <f t="shared" si="2"/>
        <v>0</v>
      </c>
      <c r="L90" s="179">
        <f t="shared" si="3"/>
        <v>0</v>
      </c>
      <c r="M90" s="179"/>
      <c r="N90" s="179">
        <v>7.92</v>
      </c>
      <c r="O90" s="179"/>
      <c r="P90" s="183">
        <v>2.8800000000000002E-3</v>
      </c>
      <c r="Q90" s="183"/>
      <c r="R90" s="183">
        <v>2.8800000000000002E-3</v>
      </c>
      <c r="S90" s="180">
        <f t="shared" si="4"/>
        <v>0.316</v>
      </c>
      <c r="T90" s="180"/>
      <c r="U90" s="180"/>
      <c r="V90" s="198"/>
      <c r="W90" s="53"/>
      <c r="Z90">
        <v>0</v>
      </c>
    </row>
    <row r="91" spans="1:26" ht="34.950000000000003" customHeight="1" x14ac:dyDescent="0.3">
      <c r="A91" s="181"/>
      <c r="B91" s="213">
        <v>6</v>
      </c>
      <c r="C91" s="182" t="s">
        <v>99</v>
      </c>
      <c r="D91" s="315" t="s">
        <v>100</v>
      </c>
      <c r="E91" s="315"/>
      <c r="F91" s="176" t="s">
        <v>90</v>
      </c>
      <c r="G91" s="177">
        <v>40.98</v>
      </c>
      <c r="H91" s="176"/>
      <c r="I91" s="176">
        <f t="shared" si="0"/>
        <v>0</v>
      </c>
      <c r="J91" s="178">
        <f t="shared" si="1"/>
        <v>220.88</v>
      </c>
      <c r="K91" s="179">
        <f t="shared" si="2"/>
        <v>0</v>
      </c>
      <c r="L91" s="179">
        <f t="shared" si="3"/>
        <v>0</v>
      </c>
      <c r="M91" s="179"/>
      <c r="N91" s="179">
        <v>5.39</v>
      </c>
      <c r="O91" s="179"/>
      <c r="P91" s="183">
        <v>1.099E-2</v>
      </c>
      <c r="Q91" s="183"/>
      <c r="R91" s="183">
        <v>1.099E-2</v>
      </c>
      <c r="S91" s="180">
        <f t="shared" si="4"/>
        <v>0.45</v>
      </c>
      <c r="T91" s="180"/>
      <c r="U91" s="180"/>
      <c r="V91" s="198"/>
      <c r="W91" s="53"/>
      <c r="Z91">
        <v>0</v>
      </c>
    </row>
    <row r="92" spans="1:26" ht="25.05" customHeight="1" x14ac:dyDescent="0.3">
      <c r="A92" s="181"/>
      <c r="B92" s="213">
        <v>7</v>
      </c>
      <c r="C92" s="182" t="s">
        <v>101</v>
      </c>
      <c r="D92" s="315" t="s">
        <v>102</v>
      </c>
      <c r="E92" s="315"/>
      <c r="F92" s="176" t="s">
        <v>90</v>
      </c>
      <c r="G92" s="177">
        <v>68.63</v>
      </c>
      <c r="H92" s="176"/>
      <c r="I92" s="176">
        <f t="shared" si="0"/>
        <v>0</v>
      </c>
      <c r="J92" s="178">
        <f t="shared" si="1"/>
        <v>223.05</v>
      </c>
      <c r="K92" s="179">
        <f t="shared" si="2"/>
        <v>0</v>
      </c>
      <c r="L92" s="179">
        <f t="shared" si="3"/>
        <v>0</v>
      </c>
      <c r="M92" s="179"/>
      <c r="N92" s="179">
        <v>3.25</v>
      </c>
      <c r="O92" s="179"/>
      <c r="P92" s="183">
        <v>1.089E-2</v>
      </c>
      <c r="Q92" s="183"/>
      <c r="R92" s="183">
        <v>1.089E-2</v>
      </c>
      <c r="S92" s="180">
        <f t="shared" si="4"/>
        <v>0.747</v>
      </c>
      <c r="T92" s="180"/>
      <c r="U92" s="180"/>
      <c r="V92" s="198"/>
      <c r="W92" s="53"/>
      <c r="Z92">
        <v>0</v>
      </c>
    </row>
    <row r="93" spans="1:26" x14ac:dyDescent="0.3">
      <c r="A93" s="10"/>
      <c r="B93" s="212"/>
      <c r="C93" s="174">
        <v>6</v>
      </c>
      <c r="D93" s="312" t="s">
        <v>63</v>
      </c>
      <c r="E93" s="312"/>
      <c r="F93" s="140"/>
      <c r="G93" s="173"/>
      <c r="H93" s="140"/>
      <c r="I93" s="142">
        <f>ROUND((SUM(I85:I92))/1,2)</f>
        <v>0</v>
      </c>
      <c r="J93" s="141"/>
      <c r="K93" s="141"/>
      <c r="L93" s="141">
        <f>ROUND((SUM(L85:L92))/1,2)</f>
        <v>0</v>
      </c>
      <c r="M93" s="141">
        <f>ROUND((SUM(M85:M92))/1,2)</f>
        <v>0</v>
      </c>
      <c r="N93" s="141"/>
      <c r="O93" s="141"/>
      <c r="P93" s="141"/>
      <c r="Q93" s="10"/>
      <c r="R93" s="10"/>
      <c r="S93" s="10">
        <f>ROUND((SUM(S85:S92))/1,2)</f>
        <v>2.2799999999999998</v>
      </c>
      <c r="T93" s="10"/>
      <c r="U93" s="10"/>
      <c r="V93" s="199">
        <f>ROUND((SUM(V85:V92))/1,2)</f>
        <v>0</v>
      </c>
      <c r="W93" s="217"/>
      <c r="X93" s="139"/>
      <c r="Y93" s="139"/>
      <c r="Z93" s="139"/>
    </row>
    <row r="94" spans="1:26" x14ac:dyDescent="0.3">
      <c r="A94" s="1"/>
      <c r="B94" s="208"/>
      <c r="C94" s="1"/>
      <c r="D94" s="1"/>
      <c r="E94" s="133"/>
      <c r="F94" s="133"/>
      <c r="G94" s="167"/>
      <c r="H94" s="133"/>
      <c r="I94" s="133"/>
      <c r="J94" s="134"/>
      <c r="K94" s="134"/>
      <c r="L94" s="134"/>
      <c r="M94" s="134"/>
      <c r="N94" s="134"/>
      <c r="O94" s="134"/>
      <c r="P94" s="134"/>
      <c r="Q94" s="1"/>
      <c r="R94" s="1"/>
      <c r="S94" s="1"/>
      <c r="T94" s="1"/>
      <c r="U94" s="1"/>
      <c r="V94" s="200"/>
      <c r="W94" s="53"/>
    </row>
    <row r="95" spans="1:26" x14ac:dyDescent="0.3">
      <c r="A95" s="10"/>
      <c r="B95" s="212"/>
      <c r="C95" s="174">
        <v>9</v>
      </c>
      <c r="D95" s="312" t="s">
        <v>64</v>
      </c>
      <c r="E95" s="312"/>
      <c r="F95" s="140"/>
      <c r="G95" s="173"/>
      <c r="H95" s="140"/>
      <c r="I95" s="140"/>
      <c r="J95" s="141"/>
      <c r="K95" s="141"/>
      <c r="L95" s="141"/>
      <c r="M95" s="141"/>
      <c r="N95" s="141"/>
      <c r="O95" s="141"/>
      <c r="P95" s="141"/>
      <c r="Q95" s="10"/>
      <c r="R95" s="10"/>
      <c r="S95" s="10"/>
      <c r="T95" s="10"/>
      <c r="U95" s="10"/>
      <c r="V95" s="197"/>
      <c r="W95" s="217"/>
      <c r="X95" s="139"/>
      <c r="Y95" s="139"/>
      <c r="Z95" s="139"/>
    </row>
    <row r="96" spans="1:26" ht="25.05" customHeight="1" x14ac:dyDescent="0.3">
      <c r="A96" s="181"/>
      <c r="B96" s="213">
        <v>8</v>
      </c>
      <c r="C96" s="182" t="s">
        <v>103</v>
      </c>
      <c r="D96" s="315" t="s">
        <v>104</v>
      </c>
      <c r="E96" s="315"/>
      <c r="F96" s="176" t="s">
        <v>90</v>
      </c>
      <c r="G96" s="177">
        <v>40.98</v>
      </c>
      <c r="H96" s="176"/>
      <c r="I96" s="176">
        <f>ROUND(G96*(H96),2)</f>
        <v>0</v>
      </c>
      <c r="J96" s="178">
        <f>ROUND(G96*(N96),2)</f>
        <v>193.84</v>
      </c>
      <c r="K96" s="179">
        <f>ROUND(G96*(O96),2)</f>
        <v>0</v>
      </c>
      <c r="L96" s="179">
        <f>ROUND(G96*(H96),2)</f>
        <v>0</v>
      </c>
      <c r="M96" s="179"/>
      <c r="N96" s="179">
        <v>4.7300000000000004</v>
      </c>
      <c r="O96" s="179"/>
      <c r="P96" s="183">
        <v>5.0000000000000002E-5</v>
      </c>
      <c r="Q96" s="183"/>
      <c r="R96" s="183">
        <v>5.0000000000000002E-5</v>
      </c>
      <c r="S96" s="180">
        <f>ROUND(G96*(P96),3)</f>
        <v>2E-3</v>
      </c>
      <c r="T96" s="180"/>
      <c r="U96" s="180"/>
      <c r="V96" s="198"/>
      <c r="W96" s="53"/>
      <c r="Z96">
        <v>0</v>
      </c>
    </row>
    <row r="97" spans="1:26" x14ac:dyDescent="0.3">
      <c r="A97" s="10"/>
      <c r="B97" s="212"/>
      <c r="C97" s="174">
        <v>9</v>
      </c>
      <c r="D97" s="312" t="s">
        <v>64</v>
      </c>
      <c r="E97" s="312"/>
      <c r="F97" s="140"/>
      <c r="G97" s="173"/>
      <c r="H97" s="140"/>
      <c r="I97" s="142">
        <f>ROUND((SUM(I95:I96))/1,2)</f>
        <v>0</v>
      </c>
      <c r="J97" s="141"/>
      <c r="K97" s="141"/>
      <c r="L97" s="141">
        <f>ROUND((SUM(L95:L96))/1,2)</f>
        <v>0</v>
      </c>
      <c r="M97" s="141">
        <f>ROUND((SUM(M95:M96))/1,2)</f>
        <v>0</v>
      </c>
      <c r="N97" s="141"/>
      <c r="O97" s="141"/>
      <c r="P97" s="141"/>
      <c r="Q97" s="10"/>
      <c r="R97" s="10"/>
      <c r="S97" s="10">
        <f>ROUND((SUM(S95:S96))/1,2)</f>
        <v>0</v>
      </c>
      <c r="T97" s="10"/>
      <c r="U97" s="10"/>
      <c r="V97" s="199">
        <f>ROUND((SUM(V95:V96))/1,2)</f>
        <v>0</v>
      </c>
      <c r="W97" s="217"/>
      <c r="X97" s="139"/>
      <c r="Y97" s="139"/>
      <c r="Z97" s="139"/>
    </row>
    <row r="98" spans="1:26" x14ac:dyDescent="0.3">
      <c r="A98" s="1"/>
      <c r="B98" s="208"/>
      <c r="C98" s="1"/>
      <c r="D98" s="1"/>
      <c r="E98" s="133"/>
      <c r="F98" s="133"/>
      <c r="G98" s="167"/>
      <c r="H98" s="133"/>
      <c r="I98" s="133"/>
      <c r="J98" s="134"/>
      <c r="K98" s="134"/>
      <c r="L98" s="134"/>
      <c r="M98" s="134"/>
      <c r="N98" s="134"/>
      <c r="O98" s="134"/>
      <c r="P98" s="134"/>
      <c r="Q98" s="1"/>
      <c r="R98" s="1"/>
      <c r="S98" s="1"/>
      <c r="T98" s="1"/>
      <c r="U98" s="1"/>
      <c r="V98" s="200"/>
      <c r="W98" s="53"/>
    </row>
    <row r="99" spans="1:26" x14ac:dyDescent="0.3">
      <c r="A99" s="10"/>
      <c r="B99" s="212"/>
      <c r="C99" s="174">
        <v>99</v>
      </c>
      <c r="D99" s="312" t="s">
        <v>65</v>
      </c>
      <c r="E99" s="312"/>
      <c r="F99" s="140"/>
      <c r="G99" s="173"/>
      <c r="H99" s="140"/>
      <c r="I99" s="140"/>
      <c r="J99" s="141"/>
      <c r="K99" s="141"/>
      <c r="L99" s="141"/>
      <c r="M99" s="141"/>
      <c r="N99" s="141"/>
      <c r="O99" s="141"/>
      <c r="P99" s="141"/>
      <c r="Q99" s="10"/>
      <c r="R99" s="10"/>
      <c r="S99" s="10"/>
      <c r="T99" s="10"/>
      <c r="U99" s="10"/>
      <c r="V99" s="197"/>
      <c r="W99" s="217"/>
      <c r="X99" s="139"/>
      <c r="Y99" s="139"/>
      <c r="Z99" s="139"/>
    </row>
    <row r="100" spans="1:26" ht="25.05" customHeight="1" x14ac:dyDescent="0.3">
      <c r="A100" s="181"/>
      <c r="B100" s="213">
        <v>9</v>
      </c>
      <c r="C100" s="182" t="s">
        <v>105</v>
      </c>
      <c r="D100" s="315" t="s">
        <v>106</v>
      </c>
      <c r="E100" s="315"/>
      <c r="F100" s="176" t="s">
        <v>107</v>
      </c>
      <c r="G100" s="177">
        <v>2.278</v>
      </c>
      <c r="H100" s="176"/>
      <c r="I100" s="176">
        <f>ROUND(G100*(H100),2)</f>
        <v>0</v>
      </c>
      <c r="J100" s="178">
        <f>ROUND(G100*(N100),2)</f>
        <v>83.42</v>
      </c>
      <c r="K100" s="179">
        <f>ROUND(G100*(O100),2)</f>
        <v>0</v>
      </c>
      <c r="L100" s="179">
        <f>ROUND(G100*(H100),2)</f>
        <v>0</v>
      </c>
      <c r="M100" s="179"/>
      <c r="N100" s="179">
        <v>36.619999999999997</v>
      </c>
      <c r="O100" s="179"/>
      <c r="P100" s="183"/>
      <c r="Q100" s="183"/>
      <c r="R100" s="183"/>
      <c r="S100" s="180">
        <f>ROUND(G100*(P100),3)</f>
        <v>0</v>
      </c>
      <c r="T100" s="180"/>
      <c r="U100" s="180"/>
      <c r="V100" s="198"/>
      <c r="W100" s="53"/>
      <c r="Z100">
        <v>0</v>
      </c>
    </row>
    <row r="101" spans="1:26" x14ac:dyDescent="0.3">
      <c r="A101" s="10"/>
      <c r="B101" s="212"/>
      <c r="C101" s="174">
        <v>99</v>
      </c>
      <c r="D101" s="312" t="s">
        <v>65</v>
      </c>
      <c r="E101" s="312"/>
      <c r="F101" s="140"/>
      <c r="G101" s="173"/>
      <c r="H101" s="140"/>
      <c r="I101" s="142">
        <f>ROUND((SUM(I99:I100))/1,2)</f>
        <v>0</v>
      </c>
      <c r="J101" s="141"/>
      <c r="K101" s="141"/>
      <c r="L101" s="141">
        <f>ROUND((SUM(L99:L100))/1,2)</f>
        <v>0</v>
      </c>
      <c r="M101" s="141">
        <f>ROUND((SUM(M99:M100))/1,2)</f>
        <v>0</v>
      </c>
      <c r="N101" s="141"/>
      <c r="O101" s="141"/>
      <c r="P101" s="141"/>
      <c r="Q101" s="10"/>
      <c r="R101" s="10"/>
      <c r="S101" s="10">
        <f>ROUND((SUM(S99:S100))/1,2)</f>
        <v>0</v>
      </c>
      <c r="T101" s="10"/>
      <c r="U101" s="10"/>
      <c r="V101" s="199">
        <f>ROUND((SUM(V99:V100))/1,2)</f>
        <v>0</v>
      </c>
      <c r="W101" s="217"/>
      <c r="X101" s="139"/>
      <c r="Y101" s="139"/>
      <c r="Z101" s="139"/>
    </row>
    <row r="102" spans="1:26" x14ac:dyDescent="0.3">
      <c r="A102" s="1"/>
      <c r="B102" s="208"/>
      <c r="C102" s="1"/>
      <c r="D102" s="1"/>
      <c r="E102" s="133"/>
      <c r="F102" s="133"/>
      <c r="G102" s="167"/>
      <c r="H102" s="133"/>
      <c r="I102" s="133"/>
      <c r="J102" s="134"/>
      <c r="K102" s="134"/>
      <c r="L102" s="134"/>
      <c r="M102" s="134"/>
      <c r="N102" s="134"/>
      <c r="O102" s="134"/>
      <c r="P102" s="134"/>
      <c r="Q102" s="1"/>
      <c r="R102" s="1"/>
      <c r="S102" s="1"/>
      <c r="T102" s="1"/>
      <c r="U102" s="1"/>
      <c r="V102" s="200"/>
      <c r="W102" s="53"/>
    </row>
    <row r="103" spans="1:26" x14ac:dyDescent="0.3">
      <c r="A103" s="10"/>
      <c r="B103" s="212"/>
      <c r="C103" s="10"/>
      <c r="D103" s="313" t="s">
        <v>62</v>
      </c>
      <c r="E103" s="313"/>
      <c r="F103" s="140"/>
      <c r="G103" s="173"/>
      <c r="H103" s="140"/>
      <c r="I103" s="142">
        <f>ROUND((SUM(I84:I102))/2,2)</f>
        <v>0</v>
      </c>
      <c r="J103" s="141"/>
      <c r="K103" s="141"/>
      <c r="L103" s="140">
        <f>ROUND((SUM(L84:L102))/2,2)</f>
        <v>0</v>
      </c>
      <c r="M103" s="140">
        <f>ROUND((SUM(M84:M102))/2,2)</f>
        <v>0</v>
      </c>
      <c r="N103" s="141"/>
      <c r="O103" s="141"/>
      <c r="P103" s="184"/>
      <c r="Q103" s="10"/>
      <c r="R103" s="10"/>
      <c r="S103" s="184">
        <f>ROUND((SUM(S84:S102))/2,2)</f>
        <v>2.2799999999999998</v>
      </c>
      <c r="T103" s="10"/>
      <c r="U103" s="10"/>
      <c r="V103" s="199">
        <f>ROUND((SUM(V84:V102))/2,2)</f>
        <v>0</v>
      </c>
      <c r="W103" s="53"/>
    </row>
    <row r="104" spans="1:26" x14ac:dyDescent="0.3">
      <c r="A104" s="1"/>
      <c r="B104" s="208"/>
      <c r="C104" s="1"/>
      <c r="D104" s="1"/>
      <c r="E104" s="133"/>
      <c r="F104" s="133"/>
      <c r="G104" s="167"/>
      <c r="H104" s="133"/>
      <c r="I104" s="133"/>
      <c r="J104" s="134"/>
      <c r="K104" s="134"/>
      <c r="L104" s="134"/>
      <c r="M104" s="134"/>
      <c r="N104" s="134"/>
      <c r="O104" s="134"/>
      <c r="P104" s="134"/>
      <c r="Q104" s="1"/>
      <c r="R104" s="1"/>
      <c r="S104" s="1"/>
      <c r="T104" s="1"/>
      <c r="U104" s="1"/>
      <c r="V104" s="200"/>
      <c r="W104" s="53"/>
    </row>
    <row r="105" spans="1:26" x14ac:dyDescent="0.3">
      <c r="A105" s="10"/>
      <c r="B105" s="212"/>
      <c r="C105" s="10"/>
      <c r="D105" s="313" t="s">
        <v>66</v>
      </c>
      <c r="E105" s="313"/>
      <c r="F105" s="140"/>
      <c r="G105" s="173"/>
      <c r="H105" s="140"/>
      <c r="I105" s="140"/>
      <c r="J105" s="141"/>
      <c r="K105" s="141"/>
      <c r="L105" s="141"/>
      <c r="M105" s="141"/>
      <c r="N105" s="141"/>
      <c r="O105" s="141"/>
      <c r="P105" s="141"/>
      <c r="Q105" s="10"/>
      <c r="R105" s="10"/>
      <c r="S105" s="10"/>
      <c r="T105" s="10"/>
      <c r="U105" s="10"/>
      <c r="V105" s="197"/>
      <c r="W105" s="217"/>
      <c r="X105" s="139"/>
      <c r="Y105" s="139"/>
      <c r="Z105" s="139"/>
    </row>
    <row r="106" spans="1:26" x14ac:dyDescent="0.3">
      <c r="A106" s="10"/>
      <c r="B106" s="212"/>
      <c r="C106" s="174">
        <v>735</v>
      </c>
      <c r="D106" s="312" t="s">
        <v>67</v>
      </c>
      <c r="E106" s="312"/>
      <c r="F106" s="140"/>
      <c r="G106" s="173"/>
      <c r="H106" s="140"/>
      <c r="I106" s="140"/>
      <c r="J106" s="141"/>
      <c r="K106" s="141"/>
      <c r="L106" s="141"/>
      <c r="M106" s="141"/>
      <c r="N106" s="141"/>
      <c r="O106" s="141"/>
      <c r="P106" s="141"/>
      <c r="Q106" s="10"/>
      <c r="R106" s="10"/>
      <c r="S106" s="10"/>
      <c r="T106" s="10"/>
      <c r="U106" s="10"/>
      <c r="V106" s="197"/>
      <c r="W106" s="217"/>
      <c r="X106" s="139"/>
      <c r="Y106" s="139"/>
      <c r="Z106" s="139"/>
    </row>
    <row r="107" spans="1:26" ht="25.05" customHeight="1" x14ac:dyDescent="0.3">
      <c r="A107" s="181"/>
      <c r="B107" s="213">
        <v>10</v>
      </c>
      <c r="C107" s="182" t="s">
        <v>108</v>
      </c>
      <c r="D107" s="315" t="s">
        <v>109</v>
      </c>
      <c r="E107" s="315"/>
      <c r="F107" s="176" t="s">
        <v>107</v>
      </c>
      <c r="G107" s="177">
        <v>1E-3</v>
      </c>
      <c r="H107" s="176"/>
      <c r="I107" s="176">
        <f>ROUND(G107*(H107),2)</f>
        <v>0</v>
      </c>
      <c r="J107" s="178">
        <f>ROUND(G107*(N107),2)</f>
        <v>0.04</v>
      </c>
      <c r="K107" s="179">
        <f>ROUND(G107*(O107),2)</f>
        <v>0</v>
      </c>
      <c r="L107" s="179">
        <f>ROUND(G107*(H107),2)</f>
        <v>0</v>
      </c>
      <c r="M107" s="179"/>
      <c r="N107" s="179">
        <v>44.24</v>
      </c>
      <c r="O107" s="179"/>
      <c r="P107" s="183"/>
      <c r="Q107" s="183"/>
      <c r="R107" s="183"/>
      <c r="S107" s="180">
        <f>ROUND(G107*(P107),3)</f>
        <v>0</v>
      </c>
      <c r="T107" s="180"/>
      <c r="U107" s="180"/>
      <c r="V107" s="198"/>
      <c r="W107" s="53"/>
      <c r="Z107">
        <v>0</v>
      </c>
    </row>
    <row r="108" spans="1:26" ht="25.05" customHeight="1" x14ac:dyDescent="0.3">
      <c r="A108" s="181"/>
      <c r="B108" s="213">
        <v>11</v>
      </c>
      <c r="C108" s="182" t="s">
        <v>110</v>
      </c>
      <c r="D108" s="315" t="s">
        <v>111</v>
      </c>
      <c r="E108" s="315"/>
      <c r="F108" s="176" t="s">
        <v>112</v>
      </c>
      <c r="G108" s="177">
        <v>2</v>
      </c>
      <c r="H108" s="176"/>
      <c r="I108" s="176">
        <f>ROUND(G108*(H108),2)</f>
        <v>0</v>
      </c>
      <c r="J108" s="178">
        <f>ROUND(G108*(N108),2)</f>
        <v>8.6199999999999992</v>
      </c>
      <c r="K108" s="179">
        <f>ROUND(G108*(O108),2)</f>
        <v>0</v>
      </c>
      <c r="L108" s="179">
        <f>ROUND(G108*(H108),2)</f>
        <v>0</v>
      </c>
      <c r="M108" s="179"/>
      <c r="N108" s="179">
        <v>4.3099999999999996</v>
      </c>
      <c r="O108" s="179"/>
      <c r="P108" s="183">
        <v>8.0000000000000007E-5</v>
      </c>
      <c r="Q108" s="183"/>
      <c r="R108" s="183">
        <v>8.0000000000000007E-5</v>
      </c>
      <c r="S108" s="180">
        <f>ROUND(G108*(P108),3)</f>
        <v>0</v>
      </c>
      <c r="T108" s="180"/>
      <c r="U108" s="180"/>
      <c r="V108" s="198">
        <f>ROUND(G108*(X108),3)</f>
        <v>4.8000000000000001E-2</v>
      </c>
      <c r="W108" s="53"/>
      <c r="X108">
        <v>2.4E-2</v>
      </c>
      <c r="Z108">
        <v>0</v>
      </c>
    </row>
    <row r="109" spans="1:26" ht="25.05" customHeight="1" x14ac:dyDescent="0.3">
      <c r="A109" s="181"/>
      <c r="B109" s="213">
        <v>12</v>
      </c>
      <c r="C109" s="182" t="s">
        <v>113</v>
      </c>
      <c r="D109" s="315" t="s">
        <v>114</v>
      </c>
      <c r="E109" s="315"/>
      <c r="F109" s="176" t="s">
        <v>112</v>
      </c>
      <c r="G109" s="177">
        <v>2</v>
      </c>
      <c r="H109" s="176"/>
      <c r="I109" s="176">
        <f>ROUND(G109*(H109),2)</f>
        <v>0</v>
      </c>
      <c r="J109" s="178">
        <f>ROUND(G109*(N109),2)</f>
        <v>11.26</v>
      </c>
      <c r="K109" s="179">
        <f>ROUND(G109*(O109),2)</f>
        <v>0</v>
      </c>
      <c r="L109" s="179">
        <f>ROUND(G109*(H109),2)</f>
        <v>0</v>
      </c>
      <c r="M109" s="179"/>
      <c r="N109" s="179">
        <v>5.63</v>
      </c>
      <c r="O109" s="179"/>
      <c r="P109" s="183">
        <v>8.0000000000000007E-5</v>
      </c>
      <c r="Q109" s="183"/>
      <c r="R109" s="183">
        <v>8.0000000000000007E-5</v>
      </c>
      <c r="S109" s="180">
        <f>ROUND(G109*(P109),3)</f>
        <v>0</v>
      </c>
      <c r="T109" s="180"/>
      <c r="U109" s="180"/>
      <c r="V109" s="198">
        <f>ROUND(G109*(X109),3)</f>
        <v>9.1999999999999998E-2</v>
      </c>
      <c r="W109" s="53"/>
      <c r="X109">
        <v>4.5999999999999999E-2</v>
      </c>
      <c r="Z109">
        <v>0</v>
      </c>
    </row>
    <row r="110" spans="1:26" ht="25.05" customHeight="1" x14ac:dyDescent="0.3">
      <c r="A110" s="181"/>
      <c r="B110" s="213">
        <v>13</v>
      </c>
      <c r="C110" s="182" t="s">
        <v>115</v>
      </c>
      <c r="D110" s="315" t="s">
        <v>116</v>
      </c>
      <c r="E110" s="315"/>
      <c r="F110" s="176" t="s">
        <v>112</v>
      </c>
      <c r="G110" s="177">
        <v>2</v>
      </c>
      <c r="H110" s="176"/>
      <c r="I110" s="176">
        <f>ROUND(G110*(H110),2)</f>
        <v>0</v>
      </c>
      <c r="J110" s="178">
        <f>ROUND(G110*(N110),2)</f>
        <v>11.24</v>
      </c>
      <c r="K110" s="179">
        <f>ROUND(G110*(O110),2)</f>
        <v>0</v>
      </c>
      <c r="L110" s="179">
        <f>ROUND(G110*(H110),2)</f>
        <v>0</v>
      </c>
      <c r="M110" s="179"/>
      <c r="N110" s="179">
        <v>5.62</v>
      </c>
      <c r="O110" s="179"/>
      <c r="P110" s="183">
        <v>1.3000000000000002E-4</v>
      </c>
      <c r="Q110" s="183"/>
      <c r="R110" s="183">
        <v>1.3000000000000002E-4</v>
      </c>
      <c r="S110" s="180">
        <f>ROUND(G110*(P110),3)</f>
        <v>0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3">
        <v>14</v>
      </c>
      <c r="C111" s="182" t="s">
        <v>117</v>
      </c>
      <c r="D111" s="315" t="s">
        <v>118</v>
      </c>
      <c r="E111" s="315"/>
      <c r="F111" s="176" t="s">
        <v>112</v>
      </c>
      <c r="G111" s="177">
        <v>2</v>
      </c>
      <c r="H111" s="176"/>
      <c r="I111" s="176">
        <f>ROUND(G111*(H111),2)</f>
        <v>0</v>
      </c>
      <c r="J111" s="178">
        <f>ROUND(G111*(N111),2)</f>
        <v>14.12</v>
      </c>
      <c r="K111" s="179">
        <f>ROUND(G111*(O111),2)</f>
        <v>0</v>
      </c>
      <c r="L111" s="179">
        <f>ROUND(G111*(H111),2)</f>
        <v>0</v>
      </c>
      <c r="M111" s="179"/>
      <c r="N111" s="179">
        <v>7.06</v>
      </c>
      <c r="O111" s="179"/>
      <c r="P111" s="183">
        <v>1.3000000000000002E-4</v>
      </c>
      <c r="Q111" s="183"/>
      <c r="R111" s="183">
        <v>1.3000000000000002E-4</v>
      </c>
      <c r="S111" s="180">
        <f>ROUND(G111*(P111),3)</f>
        <v>0</v>
      </c>
      <c r="T111" s="180"/>
      <c r="U111" s="180"/>
      <c r="V111" s="198"/>
      <c r="W111" s="53"/>
      <c r="Z111">
        <v>0</v>
      </c>
    </row>
    <row r="112" spans="1:26" x14ac:dyDescent="0.3">
      <c r="A112" s="10"/>
      <c r="B112" s="212"/>
      <c r="C112" s="174">
        <v>735</v>
      </c>
      <c r="D112" s="312" t="s">
        <v>67</v>
      </c>
      <c r="E112" s="312"/>
      <c r="F112" s="140"/>
      <c r="G112" s="173"/>
      <c r="H112" s="140"/>
      <c r="I112" s="142">
        <f>ROUND((SUM(I106:I111))/1,2)</f>
        <v>0</v>
      </c>
      <c r="J112" s="141"/>
      <c r="K112" s="141"/>
      <c r="L112" s="141">
        <f>ROUND((SUM(L106:L111))/1,2)</f>
        <v>0</v>
      </c>
      <c r="M112" s="141">
        <f>ROUND((SUM(M106:M111))/1,2)</f>
        <v>0</v>
      </c>
      <c r="N112" s="141"/>
      <c r="O112" s="141"/>
      <c r="P112" s="141"/>
      <c r="Q112" s="10"/>
      <c r="R112" s="10"/>
      <c r="S112" s="10">
        <f>ROUND((SUM(S106:S111))/1,2)</f>
        <v>0</v>
      </c>
      <c r="T112" s="10"/>
      <c r="U112" s="10"/>
      <c r="V112" s="199">
        <f>ROUND((SUM(V106:V111))/1,2)</f>
        <v>0.14000000000000001</v>
      </c>
      <c r="W112" s="217"/>
      <c r="X112" s="139"/>
      <c r="Y112" s="139"/>
      <c r="Z112" s="139"/>
    </row>
    <row r="113" spans="1:26" x14ac:dyDescent="0.3">
      <c r="A113" s="1"/>
      <c r="B113" s="208"/>
      <c r="C113" s="1"/>
      <c r="D113" s="1"/>
      <c r="E113" s="133"/>
      <c r="F113" s="133"/>
      <c r="G113" s="167"/>
      <c r="H113" s="133"/>
      <c r="I113" s="133"/>
      <c r="J113" s="134"/>
      <c r="K113" s="134"/>
      <c r="L113" s="134"/>
      <c r="M113" s="134"/>
      <c r="N113" s="134"/>
      <c r="O113" s="134"/>
      <c r="P113" s="134"/>
      <c r="Q113" s="1"/>
      <c r="R113" s="1"/>
      <c r="S113" s="1"/>
      <c r="T113" s="1"/>
      <c r="U113" s="1"/>
      <c r="V113" s="200"/>
      <c r="W113" s="53"/>
    </row>
    <row r="114" spans="1:26" x14ac:dyDescent="0.3">
      <c r="A114" s="10"/>
      <c r="B114" s="212"/>
      <c r="C114" s="174">
        <v>744</v>
      </c>
      <c r="D114" s="312" t="s">
        <v>68</v>
      </c>
      <c r="E114" s="312"/>
      <c r="F114" s="140"/>
      <c r="G114" s="173"/>
      <c r="H114" s="140"/>
      <c r="I114" s="140"/>
      <c r="J114" s="141"/>
      <c r="K114" s="141"/>
      <c r="L114" s="141"/>
      <c r="M114" s="141"/>
      <c r="N114" s="141"/>
      <c r="O114" s="141"/>
      <c r="P114" s="141"/>
      <c r="Q114" s="10"/>
      <c r="R114" s="10"/>
      <c r="S114" s="10"/>
      <c r="T114" s="10"/>
      <c r="U114" s="10"/>
      <c r="V114" s="197"/>
      <c r="W114" s="217"/>
      <c r="X114" s="139"/>
      <c r="Y114" s="139"/>
      <c r="Z114" s="139"/>
    </row>
    <row r="115" spans="1:26" ht="25.05" customHeight="1" x14ac:dyDescent="0.3">
      <c r="A115" s="181"/>
      <c r="B115" s="213">
        <v>15</v>
      </c>
      <c r="C115" s="182" t="s">
        <v>119</v>
      </c>
      <c r="D115" s="315" t="s">
        <v>120</v>
      </c>
      <c r="E115" s="315"/>
      <c r="F115" s="176" t="s">
        <v>121</v>
      </c>
      <c r="G115" s="177">
        <v>6</v>
      </c>
      <c r="H115" s="176"/>
      <c r="I115" s="176">
        <f>ROUND(G115*(H115),2)</f>
        <v>0</v>
      </c>
      <c r="J115" s="178">
        <f>ROUND(G115*(N115),2)</f>
        <v>95.64</v>
      </c>
      <c r="K115" s="179">
        <f>ROUND(G115*(O115),2)</f>
        <v>0</v>
      </c>
      <c r="L115" s="179">
        <f>ROUND(G115*(H115),2)</f>
        <v>0</v>
      </c>
      <c r="M115" s="179"/>
      <c r="N115" s="179">
        <v>15.94</v>
      </c>
      <c r="O115" s="179"/>
      <c r="P115" s="183"/>
      <c r="Q115" s="183"/>
      <c r="R115" s="183"/>
      <c r="S115" s="180">
        <f>ROUND(G115*(P115),3)</f>
        <v>0</v>
      </c>
      <c r="T115" s="180"/>
      <c r="U115" s="180"/>
      <c r="V115" s="198"/>
      <c r="W115" s="53"/>
      <c r="Z115">
        <v>0</v>
      </c>
    </row>
    <row r="116" spans="1:26" x14ac:dyDescent="0.3">
      <c r="A116" s="10"/>
      <c r="B116" s="212"/>
      <c r="C116" s="174">
        <v>744</v>
      </c>
      <c r="D116" s="312" t="s">
        <v>68</v>
      </c>
      <c r="E116" s="312"/>
      <c r="F116" s="140"/>
      <c r="G116" s="173"/>
      <c r="H116" s="140"/>
      <c r="I116" s="142">
        <f>ROUND((SUM(I114:I115))/1,2)</f>
        <v>0</v>
      </c>
      <c r="J116" s="141"/>
      <c r="K116" s="141"/>
      <c r="L116" s="141">
        <f>ROUND((SUM(L114:L115))/1,2)</f>
        <v>0</v>
      </c>
      <c r="M116" s="141">
        <f>ROUND((SUM(M114:M115))/1,2)</f>
        <v>0</v>
      </c>
      <c r="N116" s="141"/>
      <c r="O116" s="141"/>
      <c r="P116" s="141"/>
      <c r="Q116" s="10"/>
      <c r="R116" s="10"/>
      <c r="S116" s="10">
        <f>ROUND((SUM(S114:S115))/1,2)</f>
        <v>0</v>
      </c>
      <c r="T116" s="10"/>
      <c r="U116" s="10"/>
      <c r="V116" s="199">
        <f>ROUND((SUM(V114:V115))/1,2)</f>
        <v>0</v>
      </c>
      <c r="W116" s="217"/>
      <c r="X116" s="139"/>
      <c r="Y116" s="139"/>
      <c r="Z116" s="139"/>
    </row>
    <row r="117" spans="1:26" x14ac:dyDescent="0.3">
      <c r="A117" s="1"/>
      <c r="B117" s="208"/>
      <c r="C117" s="1"/>
      <c r="D117" s="1"/>
      <c r="E117" s="133"/>
      <c r="F117" s="133"/>
      <c r="G117" s="167"/>
      <c r="H117" s="133"/>
      <c r="I117" s="133"/>
      <c r="J117" s="134"/>
      <c r="K117" s="134"/>
      <c r="L117" s="134"/>
      <c r="M117" s="134"/>
      <c r="N117" s="134"/>
      <c r="O117" s="134"/>
      <c r="P117" s="134"/>
      <c r="Q117" s="1"/>
      <c r="R117" s="1"/>
      <c r="S117" s="1"/>
      <c r="T117" s="1"/>
      <c r="U117" s="1"/>
      <c r="V117" s="200"/>
      <c r="W117" s="53"/>
    </row>
    <row r="118" spans="1:26" x14ac:dyDescent="0.3">
      <c r="A118" s="10"/>
      <c r="B118" s="212"/>
      <c r="C118" s="174">
        <v>776</v>
      </c>
      <c r="D118" s="312" t="s">
        <v>69</v>
      </c>
      <c r="E118" s="312"/>
      <c r="F118" s="140"/>
      <c r="G118" s="173"/>
      <c r="H118" s="140"/>
      <c r="I118" s="140"/>
      <c r="J118" s="141"/>
      <c r="K118" s="141"/>
      <c r="L118" s="141"/>
      <c r="M118" s="141"/>
      <c r="N118" s="141"/>
      <c r="O118" s="141"/>
      <c r="P118" s="141"/>
      <c r="Q118" s="10"/>
      <c r="R118" s="10"/>
      <c r="S118" s="10"/>
      <c r="T118" s="10"/>
      <c r="U118" s="10"/>
      <c r="V118" s="197"/>
      <c r="W118" s="217"/>
      <c r="X118" s="139"/>
      <c r="Y118" s="139"/>
      <c r="Z118" s="139"/>
    </row>
    <row r="119" spans="1:26" ht="25.05" customHeight="1" x14ac:dyDescent="0.3">
      <c r="A119" s="181"/>
      <c r="B119" s="213">
        <v>16</v>
      </c>
      <c r="C119" s="182" t="s">
        <v>122</v>
      </c>
      <c r="D119" s="315" t="s">
        <v>123</v>
      </c>
      <c r="E119" s="315"/>
      <c r="F119" s="176" t="s">
        <v>124</v>
      </c>
      <c r="G119" s="177">
        <v>23.31</v>
      </c>
      <c r="H119" s="176"/>
      <c r="I119" s="176">
        <f>ROUND(G119*(H119),2)</f>
        <v>0</v>
      </c>
      <c r="J119" s="178">
        <f>ROUND(G119*(N119),2)</f>
        <v>15.15</v>
      </c>
      <c r="K119" s="179">
        <f>ROUND(G119*(O119),2)</f>
        <v>0</v>
      </c>
      <c r="L119" s="179">
        <f>ROUND(G119*(H119),2)</f>
        <v>0</v>
      </c>
      <c r="M119" s="179"/>
      <c r="N119" s="179">
        <v>0.65</v>
      </c>
      <c r="O119" s="179"/>
      <c r="P119" s="183">
        <v>1.0000000000000001E-5</v>
      </c>
      <c r="Q119" s="183"/>
      <c r="R119" s="183">
        <v>1.0000000000000001E-5</v>
      </c>
      <c r="S119" s="180">
        <f>ROUND(G119*(P119),3)</f>
        <v>0</v>
      </c>
      <c r="T119" s="180"/>
      <c r="U119" s="180"/>
      <c r="V119" s="198"/>
      <c r="W119" s="53"/>
      <c r="Z119">
        <v>0</v>
      </c>
    </row>
    <row r="120" spans="1:26" ht="25.05" customHeight="1" x14ac:dyDescent="0.3">
      <c r="A120" s="181"/>
      <c r="B120" s="213">
        <v>17</v>
      </c>
      <c r="C120" s="182" t="s">
        <v>125</v>
      </c>
      <c r="D120" s="315" t="s">
        <v>126</v>
      </c>
      <c r="E120" s="315"/>
      <c r="F120" s="176" t="s">
        <v>124</v>
      </c>
      <c r="G120" s="177">
        <v>23.31</v>
      </c>
      <c r="H120" s="176"/>
      <c r="I120" s="176">
        <f>ROUND(G120*(H120),2)</f>
        <v>0</v>
      </c>
      <c r="J120" s="178">
        <f>ROUND(G120*(N120),2)</f>
        <v>10.02</v>
      </c>
      <c r="K120" s="179">
        <f>ROUND(G120*(O120),2)</f>
        <v>0</v>
      </c>
      <c r="L120" s="179">
        <f>ROUND(G120*(H120),2)</f>
        <v>0</v>
      </c>
      <c r="M120" s="179"/>
      <c r="N120" s="179">
        <v>0.43</v>
      </c>
      <c r="O120" s="179"/>
      <c r="P120" s="183"/>
      <c r="Q120" s="183"/>
      <c r="R120" s="183"/>
      <c r="S120" s="180">
        <f>ROUND(G120*(P120),3)</f>
        <v>0</v>
      </c>
      <c r="T120" s="180"/>
      <c r="U120" s="180"/>
      <c r="V120" s="198"/>
      <c r="W120" s="53"/>
      <c r="Z120">
        <v>0</v>
      </c>
    </row>
    <row r="121" spans="1:26" ht="25.05" customHeight="1" x14ac:dyDescent="0.3">
      <c r="A121" s="181"/>
      <c r="B121" s="214">
        <v>18</v>
      </c>
      <c r="C121" s="191" t="s">
        <v>127</v>
      </c>
      <c r="D121" s="316" t="s">
        <v>128</v>
      </c>
      <c r="E121" s="316"/>
      <c r="F121" s="186" t="s">
        <v>124</v>
      </c>
      <c r="G121" s="187">
        <v>24.242000000000001</v>
      </c>
      <c r="H121" s="186"/>
      <c r="I121" s="186">
        <f>ROUND(G121*(H121),2)</f>
        <v>0</v>
      </c>
      <c r="J121" s="188">
        <f>ROUND(G121*(N121),2)</f>
        <v>15.27</v>
      </c>
      <c r="K121" s="189">
        <f>ROUND(G121*(O121),2)</f>
        <v>0</v>
      </c>
      <c r="L121" s="189"/>
      <c r="M121" s="189">
        <f>ROUND(G121*(H121),2)</f>
        <v>0</v>
      </c>
      <c r="N121" s="189">
        <v>0.63</v>
      </c>
      <c r="O121" s="189"/>
      <c r="P121" s="192"/>
      <c r="Q121" s="192"/>
      <c r="R121" s="192"/>
      <c r="S121" s="190">
        <f>ROUND(G121*(P121),3)</f>
        <v>0</v>
      </c>
      <c r="T121" s="190"/>
      <c r="U121" s="190"/>
      <c r="V121" s="201"/>
      <c r="W121" s="53"/>
      <c r="Z121">
        <v>0</v>
      </c>
    </row>
    <row r="122" spans="1:26" x14ac:dyDescent="0.3">
      <c r="A122" s="10"/>
      <c r="B122" s="212"/>
      <c r="C122" s="174">
        <v>776</v>
      </c>
      <c r="D122" s="312" t="s">
        <v>69</v>
      </c>
      <c r="E122" s="312"/>
      <c r="F122" s="140"/>
      <c r="G122" s="173"/>
      <c r="H122" s="140"/>
      <c r="I122" s="142">
        <f>ROUND((SUM(I118:I121))/1,2)</f>
        <v>0</v>
      </c>
      <c r="J122" s="141"/>
      <c r="K122" s="141"/>
      <c r="L122" s="141">
        <f>ROUND((SUM(L118:L121))/1,2)</f>
        <v>0</v>
      </c>
      <c r="M122" s="141">
        <f>ROUND((SUM(M118:M121))/1,2)</f>
        <v>0</v>
      </c>
      <c r="N122" s="141"/>
      <c r="O122" s="141"/>
      <c r="P122" s="141"/>
      <c r="Q122" s="10"/>
      <c r="R122" s="10"/>
      <c r="S122" s="10">
        <f>ROUND((SUM(S118:S121))/1,2)</f>
        <v>0</v>
      </c>
      <c r="T122" s="10"/>
      <c r="U122" s="10"/>
      <c r="V122" s="199">
        <f>ROUND((SUM(V118:V121))/1,2)</f>
        <v>0</v>
      </c>
      <c r="W122" s="217"/>
      <c r="X122" s="139"/>
      <c r="Y122" s="139"/>
      <c r="Z122" s="139"/>
    </row>
    <row r="123" spans="1:26" x14ac:dyDescent="0.3">
      <c r="A123" s="1"/>
      <c r="B123" s="208"/>
      <c r="C123" s="1"/>
      <c r="D123" s="1"/>
      <c r="E123" s="133"/>
      <c r="F123" s="133"/>
      <c r="G123" s="167"/>
      <c r="H123" s="133"/>
      <c r="I123" s="133"/>
      <c r="J123" s="134"/>
      <c r="K123" s="134"/>
      <c r="L123" s="134"/>
      <c r="M123" s="134"/>
      <c r="N123" s="134"/>
      <c r="O123" s="134"/>
      <c r="P123" s="134"/>
      <c r="Q123" s="1"/>
      <c r="R123" s="1"/>
      <c r="S123" s="1"/>
      <c r="T123" s="1"/>
      <c r="U123" s="1"/>
      <c r="V123" s="200"/>
      <c r="W123" s="53"/>
    </row>
    <row r="124" spans="1:26" x14ac:dyDescent="0.3">
      <c r="A124" s="10"/>
      <c r="B124" s="212"/>
      <c r="C124" s="174">
        <v>783</v>
      </c>
      <c r="D124" s="312" t="s">
        <v>70</v>
      </c>
      <c r="E124" s="312"/>
      <c r="F124" s="140"/>
      <c r="G124" s="173"/>
      <c r="H124" s="140"/>
      <c r="I124" s="140"/>
      <c r="J124" s="141"/>
      <c r="K124" s="141"/>
      <c r="L124" s="141"/>
      <c r="M124" s="141"/>
      <c r="N124" s="141"/>
      <c r="O124" s="141"/>
      <c r="P124" s="141"/>
      <c r="Q124" s="10"/>
      <c r="R124" s="10"/>
      <c r="S124" s="10"/>
      <c r="T124" s="10"/>
      <c r="U124" s="10"/>
      <c r="V124" s="197"/>
      <c r="W124" s="217"/>
      <c r="X124" s="139"/>
      <c r="Y124" s="139"/>
      <c r="Z124" s="139"/>
    </row>
    <row r="125" spans="1:26" ht="25.05" customHeight="1" x14ac:dyDescent="0.3">
      <c r="A125" s="181"/>
      <c r="B125" s="213">
        <v>19</v>
      </c>
      <c r="C125" s="182" t="s">
        <v>129</v>
      </c>
      <c r="D125" s="315" t="s">
        <v>130</v>
      </c>
      <c r="E125" s="315"/>
      <c r="F125" s="176" t="s">
        <v>90</v>
      </c>
      <c r="G125" s="177">
        <v>32.689</v>
      </c>
      <c r="H125" s="176"/>
      <c r="I125" s="176">
        <f>ROUND(G125*(H125),2)</f>
        <v>0</v>
      </c>
      <c r="J125" s="178">
        <f>ROUND(G125*(N125),2)</f>
        <v>254.65</v>
      </c>
      <c r="K125" s="179">
        <f>ROUND(G125*(O125),2)</f>
        <v>0</v>
      </c>
      <c r="L125" s="179">
        <f>ROUND(G125*(H125),2)</f>
        <v>0</v>
      </c>
      <c r="M125" s="179"/>
      <c r="N125" s="179">
        <v>7.79</v>
      </c>
      <c r="O125" s="179"/>
      <c r="P125" s="183">
        <v>4.0000000000000002E-4</v>
      </c>
      <c r="Q125" s="183"/>
      <c r="R125" s="183">
        <v>4.0000000000000002E-4</v>
      </c>
      <c r="S125" s="180">
        <f>ROUND(G125*(P125),3)</f>
        <v>1.2999999999999999E-2</v>
      </c>
      <c r="T125" s="180"/>
      <c r="U125" s="180"/>
      <c r="V125" s="198"/>
      <c r="W125" s="53"/>
      <c r="Z125">
        <v>0</v>
      </c>
    </row>
    <row r="126" spans="1:26" ht="34.950000000000003" customHeight="1" x14ac:dyDescent="0.3">
      <c r="A126" s="181"/>
      <c r="B126" s="213">
        <v>20</v>
      </c>
      <c r="C126" s="182" t="s">
        <v>131</v>
      </c>
      <c r="D126" s="315" t="s">
        <v>132</v>
      </c>
      <c r="E126" s="315"/>
      <c r="F126" s="176" t="s">
        <v>90</v>
      </c>
      <c r="G126" s="177">
        <v>40.98</v>
      </c>
      <c r="H126" s="176"/>
      <c r="I126" s="176">
        <f>ROUND(G126*(H126),2)</f>
        <v>0</v>
      </c>
      <c r="J126" s="178">
        <f>ROUND(G126*(N126),2)</f>
        <v>158.18</v>
      </c>
      <c r="K126" s="179">
        <f>ROUND(G126*(O126),2)</f>
        <v>0</v>
      </c>
      <c r="L126" s="179">
        <f>ROUND(G126*(H126),2)</f>
        <v>0</v>
      </c>
      <c r="M126" s="179"/>
      <c r="N126" s="179">
        <v>3.86</v>
      </c>
      <c r="O126" s="179"/>
      <c r="P126" s="183">
        <v>3.3E-4</v>
      </c>
      <c r="Q126" s="183"/>
      <c r="R126" s="183">
        <v>3.3E-4</v>
      </c>
      <c r="S126" s="180">
        <f>ROUND(G126*(P126),3)</f>
        <v>1.4E-2</v>
      </c>
      <c r="T126" s="180"/>
      <c r="U126" s="180"/>
      <c r="V126" s="198"/>
      <c r="W126" s="53"/>
      <c r="Z126">
        <v>0</v>
      </c>
    </row>
    <row r="127" spans="1:26" ht="34.950000000000003" customHeight="1" x14ac:dyDescent="0.3">
      <c r="A127" s="181"/>
      <c r="B127" s="213">
        <v>21</v>
      </c>
      <c r="C127" s="182" t="s">
        <v>133</v>
      </c>
      <c r="D127" s="315" t="s">
        <v>134</v>
      </c>
      <c r="E127" s="315"/>
      <c r="F127" s="176" t="s">
        <v>90</v>
      </c>
      <c r="G127" s="177">
        <v>35.941000000000003</v>
      </c>
      <c r="H127" s="176"/>
      <c r="I127" s="176">
        <f>ROUND(G127*(H127),2)</f>
        <v>0</v>
      </c>
      <c r="J127" s="178">
        <f>ROUND(G127*(N127),2)</f>
        <v>116.81</v>
      </c>
      <c r="K127" s="179">
        <f>ROUND(G127*(O127),2)</f>
        <v>0</v>
      </c>
      <c r="L127" s="179">
        <f>ROUND(G127*(H127),2)</f>
        <v>0</v>
      </c>
      <c r="M127" s="179"/>
      <c r="N127" s="179">
        <v>3.25</v>
      </c>
      <c r="O127" s="179"/>
      <c r="P127" s="183">
        <v>3.3E-4</v>
      </c>
      <c r="Q127" s="183"/>
      <c r="R127" s="183">
        <v>3.3E-4</v>
      </c>
      <c r="S127" s="180">
        <f>ROUND(G127*(P127),3)</f>
        <v>1.2E-2</v>
      </c>
      <c r="T127" s="180"/>
      <c r="U127" s="180"/>
      <c r="V127" s="198"/>
      <c r="W127" s="53"/>
      <c r="Z127">
        <v>0</v>
      </c>
    </row>
    <row r="128" spans="1:26" ht="25.05" customHeight="1" x14ac:dyDescent="0.3">
      <c r="A128" s="181"/>
      <c r="B128" s="213">
        <v>22</v>
      </c>
      <c r="C128" s="182" t="s">
        <v>135</v>
      </c>
      <c r="D128" s="315" t="s">
        <v>136</v>
      </c>
      <c r="E128" s="315"/>
      <c r="F128" s="176" t="s">
        <v>90</v>
      </c>
      <c r="G128" s="177">
        <v>40.98</v>
      </c>
      <c r="H128" s="176"/>
      <c r="I128" s="176">
        <f>ROUND(G128*(H128),2)</f>
        <v>0</v>
      </c>
      <c r="J128" s="178">
        <f>ROUND(G128*(N128),2)</f>
        <v>82.78</v>
      </c>
      <c r="K128" s="179">
        <f>ROUND(G128*(O128),2)</f>
        <v>0</v>
      </c>
      <c r="L128" s="179">
        <f>ROUND(G128*(H128),2)</f>
        <v>0</v>
      </c>
      <c r="M128" s="179"/>
      <c r="N128" s="179">
        <v>2.02</v>
      </c>
      <c r="O128" s="179"/>
      <c r="P128" s="183"/>
      <c r="Q128" s="183"/>
      <c r="R128" s="183"/>
      <c r="S128" s="180">
        <f>ROUND(G128*(P128),3)</f>
        <v>0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3">
        <v>23</v>
      </c>
      <c r="C129" s="182" t="s">
        <v>137</v>
      </c>
      <c r="D129" s="315" t="s">
        <v>138</v>
      </c>
      <c r="E129" s="315"/>
      <c r="F129" s="176" t="s">
        <v>90</v>
      </c>
      <c r="G129" s="177">
        <v>68.63</v>
      </c>
      <c r="H129" s="176"/>
      <c r="I129" s="176">
        <f>ROUND(G129*(H129),2)</f>
        <v>0</v>
      </c>
      <c r="J129" s="178">
        <f>ROUND(G129*(N129),2)</f>
        <v>78.239999999999995</v>
      </c>
      <c r="K129" s="179">
        <f>ROUND(G129*(O129),2)</f>
        <v>0</v>
      </c>
      <c r="L129" s="179">
        <f>ROUND(G129*(H129),2)</f>
        <v>0</v>
      </c>
      <c r="M129" s="179"/>
      <c r="N129" s="179">
        <v>1.1400000000000001</v>
      </c>
      <c r="O129" s="179"/>
      <c r="P129" s="183"/>
      <c r="Q129" s="183"/>
      <c r="R129" s="183"/>
      <c r="S129" s="180">
        <f>ROUND(G129*(P129),3)</f>
        <v>0</v>
      </c>
      <c r="T129" s="180"/>
      <c r="U129" s="180"/>
      <c r="V129" s="198"/>
      <c r="W129" s="53"/>
      <c r="Z129">
        <v>0</v>
      </c>
    </row>
    <row r="130" spans="1:26" x14ac:dyDescent="0.3">
      <c r="A130" s="10"/>
      <c r="B130" s="212"/>
      <c r="C130" s="174">
        <v>783</v>
      </c>
      <c r="D130" s="312" t="s">
        <v>70</v>
      </c>
      <c r="E130" s="312"/>
      <c r="F130" s="140"/>
      <c r="G130" s="173"/>
      <c r="H130" s="140"/>
      <c r="I130" s="142">
        <f>ROUND((SUM(I124:I129))/1,2)</f>
        <v>0</v>
      </c>
      <c r="J130" s="141"/>
      <c r="K130" s="141"/>
      <c r="L130" s="141">
        <f>ROUND((SUM(L124:L129))/1,2)</f>
        <v>0</v>
      </c>
      <c r="M130" s="141">
        <f>ROUND((SUM(M124:M129))/1,2)</f>
        <v>0</v>
      </c>
      <c r="N130" s="141"/>
      <c r="O130" s="141"/>
      <c r="P130" s="141"/>
      <c r="Q130" s="10"/>
      <c r="R130" s="10"/>
      <c r="S130" s="10">
        <f>ROUND((SUM(S124:S129))/1,2)</f>
        <v>0.04</v>
      </c>
      <c r="T130" s="10"/>
      <c r="U130" s="10"/>
      <c r="V130" s="199">
        <f>ROUND((SUM(V124:V129))/1,2)</f>
        <v>0</v>
      </c>
      <c r="W130" s="217"/>
      <c r="X130" s="139"/>
      <c r="Y130" s="139"/>
      <c r="Z130" s="139"/>
    </row>
    <row r="131" spans="1:26" x14ac:dyDescent="0.3">
      <c r="A131" s="1"/>
      <c r="B131" s="208"/>
      <c r="C131" s="1"/>
      <c r="D131" s="1"/>
      <c r="E131" s="133"/>
      <c r="F131" s="133"/>
      <c r="G131" s="167"/>
      <c r="H131" s="133"/>
      <c r="I131" s="133"/>
      <c r="J131" s="134"/>
      <c r="K131" s="134"/>
      <c r="L131" s="134"/>
      <c r="M131" s="134"/>
      <c r="N131" s="134"/>
      <c r="O131" s="134"/>
      <c r="P131" s="134"/>
      <c r="Q131" s="1"/>
      <c r="R131" s="1"/>
      <c r="S131" s="1"/>
      <c r="T131" s="1"/>
      <c r="U131" s="1"/>
      <c r="V131" s="200"/>
      <c r="W131" s="53"/>
    </row>
    <row r="132" spans="1:26" x14ac:dyDescent="0.3">
      <c r="A132" s="10"/>
      <c r="B132" s="212"/>
      <c r="C132" s="174">
        <v>784</v>
      </c>
      <c r="D132" s="312" t="s">
        <v>71</v>
      </c>
      <c r="E132" s="312"/>
      <c r="F132" s="140"/>
      <c r="G132" s="173"/>
      <c r="H132" s="140"/>
      <c r="I132" s="140"/>
      <c r="J132" s="141"/>
      <c r="K132" s="141"/>
      <c r="L132" s="141"/>
      <c r="M132" s="141"/>
      <c r="N132" s="141"/>
      <c r="O132" s="141"/>
      <c r="P132" s="141"/>
      <c r="Q132" s="10"/>
      <c r="R132" s="10"/>
      <c r="S132" s="10"/>
      <c r="T132" s="10"/>
      <c r="U132" s="10"/>
      <c r="V132" s="197"/>
      <c r="W132" s="217"/>
      <c r="X132" s="139"/>
      <c r="Y132" s="139"/>
      <c r="Z132" s="139"/>
    </row>
    <row r="133" spans="1:26" ht="25.05" customHeight="1" x14ac:dyDescent="0.3">
      <c r="A133" s="181"/>
      <c r="B133" s="213">
        <v>24</v>
      </c>
      <c r="C133" s="182" t="s">
        <v>139</v>
      </c>
      <c r="D133" s="315" t="s">
        <v>140</v>
      </c>
      <c r="E133" s="315"/>
      <c r="F133" s="176" t="s">
        <v>90</v>
      </c>
      <c r="G133" s="177">
        <v>40.98</v>
      </c>
      <c r="H133" s="176"/>
      <c r="I133" s="176">
        <f>ROUND(G133*(H133),2)</f>
        <v>0</v>
      </c>
      <c r="J133" s="178">
        <f>ROUND(G133*(N133),2)</f>
        <v>34.01</v>
      </c>
      <c r="K133" s="179">
        <f>ROUND(G133*(O133),2)</f>
        <v>0</v>
      </c>
      <c r="L133" s="179">
        <f>ROUND(G133*(H133),2)</f>
        <v>0</v>
      </c>
      <c r="M133" s="179"/>
      <c r="N133" s="179">
        <v>0.83</v>
      </c>
      <c r="O133" s="179"/>
      <c r="P133" s="183">
        <v>1.4999999999999999E-4</v>
      </c>
      <c r="Q133" s="183"/>
      <c r="R133" s="183">
        <v>1.4999999999999999E-4</v>
      </c>
      <c r="S133" s="180">
        <f>ROUND(G133*(P133),3)</f>
        <v>6.0000000000000001E-3</v>
      </c>
      <c r="T133" s="180"/>
      <c r="U133" s="180"/>
      <c r="V133" s="198"/>
      <c r="W133" s="53"/>
      <c r="Z133">
        <v>0</v>
      </c>
    </row>
    <row r="134" spans="1:26" x14ac:dyDescent="0.3">
      <c r="A134" s="10"/>
      <c r="B134" s="212"/>
      <c r="C134" s="174">
        <v>784</v>
      </c>
      <c r="D134" s="312" t="s">
        <v>71</v>
      </c>
      <c r="E134" s="312"/>
      <c r="F134" s="10"/>
      <c r="G134" s="173"/>
      <c r="H134" s="140"/>
      <c r="I134" s="142">
        <f>ROUND((SUM(I132:I133))/1,2)</f>
        <v>0</v>
      </c>
      <c r="J134" s="10"/>
      <c r="K134" s="10"/>
      <c r="L134" s="10">
        <f>ROUND((SUM(L132:L133))/1,2)</f>
        <v>0</v>
      </c>
      <c r="M134" s="10">
        <f>ROUND((SUM(M132:M133))/1,2)</f>
        <v>0</v>
      </c>
      <c r="N134" s="10"/>
      <c r="O134" s="10"/>
      <c r="P134" s="184"/>
      <c r="Q134" s="1"/>
      <c r="R134" s="1"/>
      <c r="S134" s="184">
        <f>ROUND((SUM(S132:S133))/1,2)</f>
        <v>0.01</v>
      </c>
      <c r="T134" s="2"/>
      <c r="U134" s="2"/>
      <c r="V134" s="199">
        <f>ROUND((SUM(V132:V133))/1,2)</f>
        <v>0</v>
      </c>
      <c r="W134" s="53"/>
    </row>
    <row r="135" spans="1:26" x14ac:dyDescent="0.3">
      <c r="A135" s="1"/>
      <c r="B135" s="208"/>
      <c r="C135" s="1"/>
      <c r="D135" s="1"/>
      <c r="E135" s="1"/>
      <c r="F135" s="1"/>
      <c r="G135" s="167"/>
      <c r="H135" s="133"/>
      <c r="I135" s="13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00"/>
      <c r="W135" s="53"/>
    </row>
    <row r="136" spans="1:26" x14ac:dyDescent="0.3">
      <c r="A136" s="10"/>
      <c r="B136" s="212"/>
      <c r="C136" s="10"/>
      <c r="D136" s="313" t="s">
        <v>66</v>
      </c>
      <c r="E136" s="313"/>
      <c r="F136" s="10"/>
      <c r="G136" s="173"/>
      <c r="H136" s="140"/>
      <c r="I136" s="142">
        <f>ROUND((SUM(I105:I135))/2,2)</f>
        <v>0</v>
      </c>
      <c r="J136" s="10"/>
      <c r="K136" s="10"/>
      <c r="L136" s="10">
        <f>ROUND((SUM(L105:L135))/2,2)</f>
        <v>0</v>
      </c>
      <c r="M136" s="10">
        <f>ROUND((SUM(M105:M135))/2,2)</f>
        <v>0</v>
      </c>
      <c r="N136" s="10"/>
      <c r="O136" s="10"/>
      <c r="P136" s="184"/>
      <c r="Q136" s="1"/>
      <c r="R136" s="1"/>
      <c r="S136" s="184">
        <f>ROUND((SUM(S105:S135))/2,2)</f>
        <v>0.05</v>
      </c>
      <c r="T136" s="1"/>
      <c r="U136" s="1"/>
      <c r="V136" s="199">
        <f>ROUND((SUM(V105:V135))/2,2)</f>
        <v>0.14000000000000001</v>
      </c>
      <c r="W136" s="53"/>
    </row>
    <row r="137" spans="1:26" x14ac:dyDescent="0.3">
      <c r="A137" s="1"/>
      <c r="B137" s="215"/>
      <c r="C137" s="193"/>
      <c r="D137" s="314" t="s">
        <v>72</v>
      </c>
      <c r="E137" s="314"/>
      <c r="F137" s="193"/>
      <c r="G137" s="194"/>
      <c r="H137" s="195"/>
      <c r="I137" s="195">
        <f>ROUND((SUM(I84:I136))/3,2)</f>
        <v>0</v>
      </c>
      <c r="J137" s="193"/>
      <c r="K137" s="193">
        <f>ROUND((SUM(K84:K136))/3,2)</f>
        <v>0</v>
      </c>
      <c r="L137" s="193">
        <f>ROUND((SUM(L84:L136))/3,2)</f>
        <v>0</v>
      </c>
      <c r="M137" s="193">
        <f>ROUND((SUM(M84:M136))/3,2)</f>
        <v>0</v>
      </c>
      <c r="N137" s="193"/>
      <c r="O137" s="193"/>
      <c r="P137" s="194"/>
      <c r="Q137" s="193"/>
      <c r="R137" s="193"/>
      <c r="S137" s="194">
        <f>ROUND((SUM(S84:S136))/3,2)</f>
        <v>2.33</v>
      </c>
      <c r="T137" s="193"/>
      <c r="U137" s="193"/>
      <c r="V137" s="202">
        <f>ROUND((SUM(V84:V136))/3,2)</f>
        <v>0.14000000000000001</v>
      </c>
      <c r="W137" s="53"/>
      <c r="Z137">
        <f>(SUM(Z84:Z136))</f>
        <v>0</v>
      </c>
    </row>
  </sheetData>
  <mergeCells count="98"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B48:E48"/>
    <mergeCell ref="F46:H46"/>
    <mergeCell ref="F47:H47"/>
    <mergeCell ref="F48:H48"/>
    <mergeCell ref="B49:I49"/>
    <mergeCell ref="B77:E77"/>
    <mergeCell ref="I75:P75"/>
    <mergeCell ref="B62:D62"/>
    <mergeCell ref="B63:D63"/>
    <mergeCell ref="B64:D64"/>
    <mergeCell ref="B65:D65"/>
    <mergeCell ref="B66:D66"/>
    <mergeCell ref="B67:D67"/>
    <mergeCell ref="B69:D69"/>
    <mergeCell ref="B73:V73"/>
    <mergeCell ref="H1:I1"/>
    <mergeCell ref="B75:E75"/>
    <mergeCell ref="B76:E76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7:E47"/>
    <mergeCell ref="D96:E96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5:E95"/>
    <mergeCell ref="D111:E111"/>
    <mergeCell ref="D97:E97"/>
    <mergeCell ref="D99:E99"/>
    <mergeCell ref="D100:E100"/>
    <mergeCell ref="D101:E101"/>
    <mergeCell ref="D103:E103"/>
    <mergeCell ref="D105:E105"/>
    <mergeCell ref="D106:E106"/>
    <mergeCell ref="D107:E107"/>
    <mergeCell ref="D108:E108"/>
    <mergeCell ref="D109:E109"/>
    <mergeCell ref="D110:E110"/>
    <mergeCell ref="D126:E126"/>
    <mergeCell ref="D112:E112"/>
    <mergeCell ref="D114:E114"/>
    <mergeCell ref="D115:E115"/>
    <mergeCell ref="D116:E116"/>
    <mergeCell ref="D118:E118"/>
    <mergeCell ref="D119:E119"/>
    <mergeCell ref="D120:E120"/>
    <mergeCell ref="D121:E121"/>
    <mergeCell ref="D122:E122"/>
    <mergeCell ref="D124:E124"/>
    <mergeCell ref="D125:E125"/>
    <mergeCell ref="D134:E134"/>
    <mergeCell ref="D136:E136"/>
    <mergeCell ref="D137:E137"/>
    <mergeCell ref="D127:E127"/>
    <mergeCell ref="D128:E128"/>
    <mergeCell ref="D129:E129"/>
    <mergeCell ref="D130:E130"/>
    <mergeCell ref="D132:E132"/>
    <mergeCell ref="D133:E133"/>
  </mergeCells>
  <hyperlinks>
    <hyperlink ref="B1:C1" location="A2:A2" tooltip="Klikni na prechod ku Kryciemu listu..." display="Krycí list rozpočtu" xr:uid="{964B1FA2-01E3-4423-AC4A-3F94636C311E}"/>
    <hyperlink ref="E1:F1" location="A54:A54" tooltip="Klikni na prechod ku rekapitulácii..." display="Rekapitulácia rozpočtu" xr:uid="{A777E25D-E65D-4058-8F59-2B0A558E55B4}"/>
    <hyperlink ref="H1:I1" location="B83:B83" tooltip="Klikni na prechod ku Rozpočet..." display="Rozpočet" xr:uid="{1B3374C2-B897-420B-94D5-3AE1DD03ED9F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Úprava a údržba ZŠ Žalobín / Jedáleň</oddHeader>
    <oddFooter>&amp;RStrana &amp;P z &amp;N    &amp;L&amp;7Spracované systémom Systematic® Kalkulus, tel.: 051 77 10 585</oddFooter>
  </headerFooter>
  <rowBreaks count="2" manualBreakCount="2">
    <brk id="40" max="16383" man="1"/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84E9C-F333-445E-B72C-2906AB5DE486}">
  <dimension ref="A1:AA159"/>
  <sheetViews>
    <sheetView workbookViewId="0">
      <pane ySplit="1" topLeftCell="A136" activePane="bottomLeft" state="frozen"/>
      <selection pane="bottomLeft" activeCell="H91" sqref="H91:H15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9" t="s">
        <v>17</v>
      </c>
      <c r="C1" s="323"/>
      <c r="D1" s="12"/>
      <c r="E1" s="380" t="s">
        <v>0</v>
      </c>
      <c r="F1" s="381"/>
      <c r="G1" s="13"/>
      <c r="H1" s="322" t="s">
        <v>73</v>
      </c>
      <c r="I1" s="323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2" t="s">
        <v>17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  <c r="R2" s="384"/>
      <c r="S2" s="384"/>
      <c r="T2" s="384"/>
      <c r="U2" s="384"/>
      <c r="V2" s="385"/>
      <c r="W2" s="53"/>
    </row>
    <row r="3" spans="1:23" ht="18" customHeight="1" x14ac:dyDescent="0.3">
      <c r="A3" s="15"/>
      <c r="B3" s="386" t="s">
        <v>1</v>
      </c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53"/>
    </row>
    <row r="4" spans="1:23" ht="18" customHeight="1" x14ac:dyDescent="0.3">
      <c r="A4" s="15"/>
      <c r="B4" s="43" t="s">
        <v>141</v>
      </c>
      <c r="C4" s="32"/>
      <c r="D4" s="25"/>
      <c r="E4" s="25"/>
      <c r="F4" s="44" t="s">
        <v>19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20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21</v>
      </c>
      <c r="C6" s="32"/>
      <c r="D6" s="44" t="s">
        <v>22</v>
      </c>
      <c r="E6" s="25"/>
      <c r="F6" s="44" t="s">
        <v>23</v>
      </c>
      <c r="G6" s="44" t="s">
        <v>24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0" t="s">
        <v>25</v>
      </c>
      <c r="C7" s="391"/>
      <c r="D7" s="391"/>
      <c r="E7" s="391"/>
      <c r="F7" s="391"/>
      <c r="G7" s="391"/>
      <c r="H7" s="39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28</v>
      </c>
      <c r="C8" s="46"/>
      <c r="D8" s="28"/>
      <c r="E8" s="28"/>
      <c r="F8" s="50" t="s">
        <v>29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0" t="s">
        <v>26</v>
      </c>
      <c r="C9" s="371"/>
      <c r="D9" s="371"/>
      <c r="E9" s="371"/>
      <c r="F9" s="371"/>
      <c r="G9" s="371"/>
      <c r="H9" s="37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28</v>
      </c>
      <c r="C10" s="32"/>
      <c r="D10" s="25"/>
      <c r="E10" s="25"/>
      <c r="F10" s="44" t="s">
        <v>29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0" t="s">
        <v>27</v>
      </c>
      <c r="C11" s="371"/>
      <c r="D11" s="371"/>
      <c r="E11" s="371"/>
      <c r="F11" s="371"/>
      <c r="G11" s="371"/>
      <c r="H11" s="37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28</v>
      </c>
      <c r="C12" s="32"/>
      <c r="D12" s="25"/>
      <c r="E12" s="25"/>
      <c r="F12" s="44" t="s">
        <v>29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51</v>
      </c>
      <c r="D14" s="61" t="s">
        <v>52</v>
      </c>
      <c r="E14" s="66" t="s">
        <v>53</v>
      </c>
      <c r="F14" s="373" t="s">
        <v>35</v>
      </c>
      <c r="G14" s="374"/>
      <c r="H14" s="365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30</v>
      </c>
      <c r="C15" s="63">
        <f>'SO 15371'!E59</f>
        <v>0</v>
      </c>
      <c r="D15" s="58">
        <f>'SO 15371'!F59</f>
        <v>0</v>
      </c>
      <c r="E15" s="67">
        <f>'SO 15371'!G59</f>
        <v>0</v>
      </c>
      <c r="F15" s="375" t="s">
        <v>36</v>
      </c>
      <c r="G15" s="367"/>
      <c r="H15" s="350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31</v>
      </c>
      <c r="C16" s="92">
        <f>'SO 15371'!E68</f>
        <v>0</v>
      </c>
      <c r="D16" s="93">
        <f>'SO 15371'!F68</f>
        <v>0</v>
      </c>
      <c r="E16" s="94">
        <f>'SO 15371'!G68</f>
        <v>0</v>
      </c>
      <c r="F16" s="376" t="s">
        <v>37</v>
      </c>
      <c r="G16" s="367"/>
      <c r="H16" s="350"/>
      <c r="I16" s="25"/>
      <c r="J16" s="25"/>
      <c r="K16" s="26"/>
      <c r="L16" s="26"/>
      <c r="M16" s="26"/>
      <c r="N16" s="26"/>
      <c r="O16" s="74"/>
      <c r="P16" s="83">
        <f>(SUM(Z89:Z158))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32</v>
      </c>
      <c r="C17" s="63">
        <f>'SO 15371'!E72</f>
        <v>0</v>
      </c>
      <c r="D17" s="58">
        <f>'SO 15371'!F72</f>
        <v>0</v>
      </c>
      <c r="E17" s="67">
        <f>'SO 15371'!G72</f>
        <v>0</v>
      </c>
      <c r="F17" s="377" t="s">
        <v>38</v>
      </c>
      <c r="G17" s="367"/>
      <c r="H17" s="350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33</v>
      </c>
      <c r="C18" s="64"/>
      <c r="D18" s="59"/>
      <c r="E18" s="68"/>
      <c r="F18" s="378"/>
      <c r="G18" s="369"/>
      <c r="H18" s="350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34</v>
      </c>
      <c r="C19" s="65"/>
      <c r="D19" s="60"/>
      <c r="E19" s="69">
        <f>SUM(E15:E18)</f>
        <v>0</v>
      </c>
      <c r="F19" s="362" t="s">
        <v>34</v>
      </c>
      <c r="G19" s="349"/>
      <c r="H19" s="363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44</v>
      </c>
      <c r="C20" s="57"/>
      <c r="D20" s="95"/>
      <c r="E20" s="96"/>
      <c r="F20" s="351" t="s">
        <v>44</v>
      </c>
      <c r="G20" s="364"/>
      <c r="H20" s="365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45</v>
      </c>
      <c r="C21" s="51"/>
      <c r="D21" s="91"/>
      <c r="E21" s="70">
        <f>((E15*U22*0)+(E16*V22*0)+(E17*W22*0))/100</f>
        <v>0</v>
      </c>
      <c r="F21" s="366" t="s">
        <v>48</v>
      </c>
      <c r="G21" s="367"/>
      <c r="H21" s="350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46</v>
      </c>
      <c r="C22" s="34"/>
      <c r="D22" s="72"/>
      <c r="E22" s="71">
        <f>((E15*U23*0)+(E16*V23*0)+(E17*W23*0))/100</f>
        <v>0</v>
      </c>
      <c r="F22" s="366" t="s">
        <v>49</v>
      </c>
      <c r="G22" s="367"/>
      <c r="H22" s="350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47</v>
      </c>
      <c r="C23" s="34"/>
      <c r="D23" s="72"/>
      <c r="E23" s="71">
        <f>((E15*U24*0)+(E16*V24*0)+(E17*W24*0))/100</f>
        <v>0</v>
      </c>
      <c r="F23" s="366" t="s">
        <v>50</v>
      </c>
      <c r="G23" s="367"/>
      <c r="H23" s="350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8"/>
      <c r="G24" s="369"/>
      <c r="H24" s="350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8" t="s">
        <v>34</v>
      </c>
      <c r="G25" s="349"/>
      <c r="H25" s="350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56</v>
      </c>
      <c r="C26" s="98"/>
      <c r="D26" s="100"/>
      <c r="E26" s="106"/>
      <c r="F26" s="351" t="s">
        <v>39</v>
      </c>
      <c r="G26" s="352"/>
      <c r="H26" s="353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4" t="s">
        <v>40</v>
      </c>
      <c r="G27" s="337"/>
      <c r="H27" s="355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6" t="s">
        <v>41</v>
      </c>
      <c r="G28" s="357"/>
      <c r="H28" s="218">
        <f>P27-SUM('SO 15371'!K89:'SO 15371'!K158)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8" t="s">
        <v>42</v>
      </c>
      <c r="G29" s="359"/>
      <c r="H29" s="33">
        <f>SUM('SO 15371'!K89:'SO 15371'!K158)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0" t="s">
        <v>43</v>
      </c>
      <c r="G30" s="361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7"/>
      <c r="G31" s="338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54</v>
      </c>
      <c r="C32" s="102"/>
      <c r="D32" s="19"/>
      <c r="E32" s="111" t="s">
        <v>55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1" t="s">
        <v>0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3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7" t="s">
        <v>25</v>
      </c>
      <c r="C46" s="328"/>
      <c r="D46" s="328"/>
      <c r="E46" s="329"/>
      <c r="F46" s="344" t="s">
        <v>22</v>
      </c>
      <c r="G46" s="328"/>
      <c r="H46" s="329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7" t="s">
        <v>26</v>
      </c>
      <c r="C47" s="328"/>
      <c r="D47" s="328"/>
      <c r="E47" s="329"/>
      <c r="F47" s="344" t="s">
        <v>20</v>
      </c>
      <c r="G47" s="328"/>
      <c r="H47" s="329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7" t="s">
        <v>27</v>
      </c>
      <c r="C48" s="328"/>
      <c r="D48" s="328"/>
      <c r="E48" s="329"/>
      <c r="F48" s="344" t="s">
        <v>60</v>
      </c>
      <c r="G48" s="328"/>
      <c r="H48" s="329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5" t="s">
        <v>1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141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39" t="s">
        <v>57</v>
      </c>
      <c r="C54" s="340"/>
      <c r="D54" s="129"/>
      <c r="E54" s="129" t="s">
        <v>51</v>
      </c>
      <c r="F54" s="129" t="s">
        <v>52</v>
      </c>
      <c r="G54" s="129" t="s">
        <v>34</v>
      </c>
      <c r="H54" s="129" t="s">
        <v>58</v>
      </c>
      <c r="I54" s="129" t="s">
        <v>59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62</v>
      </c>
      <c r="C55" s="317"/>
      <c r="D55" s="317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3" t="s">
        <v>63</v>
      </c>
      <c r="C56" s="334"/>
      <c r="D56" s="334"/>
      <c r="E56" s="140">
        <f>'SO 15371'!L95</f>
        <v>0</v>
      </c>
      <c r="F56" s="140">
        <f>'SO 15371'!M95</f>
        <v>0</v>
      </c>
      <c r="G56" s="140">
        <f>'SO 15371'!I95</f>
        <v>0</v>
      </c>
      <c r="H56" s="141">
        <f>'SO 15371'!S95</f>
        <v>0.65</v>
      </c>
      <c r="I56" s="141">
        <f>'SO 15371'!V95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3" t="s">
        <v>64</v>
      </c>
      <c r="C57" s="334"/>
      <c r="D57" s="334"/>
      <c r="E57" s="140">
        <f>'SO 15371'!L99</f>
        <v>0</v>
      </c>
      <c r="F57" s="140">
        <f>'SO 15371'!M99</f>
        <v>0</v>
      </c>
      <c r="G57" s="140">
        <f>'SO 15371'!I99</f>
        <v>0</v>
      </c>
      <c r="H57" s="141">
        <f>'SO 15371'!S99</f>
        <v>0</v>
      </c>
      <c r="I57" s="141">
        <f>'SO 15371'!V99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3" t="s">
        <v>65</v>
      </c>
      <c r="C58" s="334"/>
      <c r="D58" s="334"/>
      <c r="E58" s="140">
        <f>'SO 15371'!L103</f>
        <v>0</v>
      </c>
      <c r="F58" s="140">
        <f>'SO 15371'!M103</f>
        <v>0</v>
      </c>
      <c r="G58" s="140">
        <f>'SO 15371'!I103</f>
        <v>0</v>
      </c>
      <c r="H58" s="141">
        <f>'SO 15371'!S103</f>
        <v>0</v>
      </c>
      <c r="I58" s="141">
        <f>'SO 15371'!V103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62</v>
      </c>
      <c r="C59" s="313"/>
      <c r="D59" s="313"/>
      <c r="E59" s="142">
        <f>'SO 15371'!L105</f>
        <v>0</v>
      </c>
      <c r="F59" s="142">
        <f>'SO 15371'!M105</f>
        <v>0</v>
      </c>
      <c r="G59" s="142">
        <f>'SO 15371'!I105</f>
        <v>0</v>
      </c>
      <c r="H59" s="143">
        <f>'SO 15371'!S105</f>
        <v>0.65</v>
      </c>
      <c r="I59" s="143">
        <f>'SO 15371'!V105</f>
        <v>0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"/>
      <c r="B60" s="208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0"/>
      <c r="B61" s="335" t="s">
        <v>66</v>
      </c>
      <c r="C61" s="313"/>
      <c r="D61" s="313"/>
      <c r="E61" s="140"/>
      <c r="F61" s="140"/>
      <c r="G61" s="140"/>
      <c r="H61" s="141"/>
      <c r="I61" s="141"/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3" t="s">
        <v>142</v>
      </c>
      <c r="C62" s="334"/>
      <c r="D62" s="334"/>
      <c r="E62" s="140">
        <f>'SO 15371'!L113</f>
        <v>0</v>
      </c>
      <c r="F62" s="140">
        <f>'SO 15371'!M113</f>
        <v>0</v>
      </c>
      <c r="G62" s="140">
        <f>'SO 15371'!I113</f>
        <v>0</v>
      </c>
      <c r="H62" s="141">
        <f>'SO 15371'!S113</f>
        <v>7.0000000000000007E-2</v>
      </c>
      <c r="I62" s="141">
        <f>'SO 15371'!V113</f>
        <v>0</v>
      </c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33" t="s">
        <v>67</v>
      </c>
      <c r="C63" s="334"/>
      <c r="D63" s="334"/>
      <c r="E63" s="140">
        <f>'SO 15371'!L118</f>
        <v>0</v>
      </c>
      <c r="F63" s="140">
        <f>'SO 15371'!M118</f>
        <v>0</v>
      </c>
      <c r="G63" s="140">
        <f>'SO 15371'!I118</f>
        <v>0</v>
      </c>
      <c r="H63" s="141">
        <f>'SO 15371'!S118</f>
        <v>0</v>
      </c>
      <c r="I63" s="141">
        <f>'SO 15371'!V118</f>
        <v>0.05</v>
      </c>
      <c r="J63" s="141"/>
      <c r="K63" s="141"/>
      <c r="L63" s="141"/>
      <c r="M63" s="141"/>
      <c r="N63" s="141"/>
      <c r="O63" s="141"/>
      <c r="P63" s="141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0"/>
      <c r="B64" s="333" t="s">
        <v>68</v>
      </c>
      <c r="C64" s="334"/>
      <c r="D64" s="334"/>
      <c r="E64" s="140">
        <f>'SO 15371'!L122</f>
        <v>0</v>
      </c>
      <c r="F64" s="140">
        <f>'SO 15371'!M122</f>
        <v>0</v>
      </c>
      <c r="G64" s="140">
        <f>'SO 15371'!I122</f>
        <v>0</v>
      </c>
      <c r="H64" s="141">
        <f>'SO 15371'!S122</f>
        <v>0</v>
      </c>
      <c r="I64" s="141">
        <f>'SO 15371'!V122</f>
        <v>0</v>
      </c>
      <c r="J64" s="141"/>
      <c r="K64" s="141"/>
      <c r="L64" s="141"/>
      <c r="M64" s="141"/>
      <c r="N64" s="141"/>
      <c r="O64" s="141"/>
      <c r="P64" s="141"/>
      <c r="Q64" s="139"/>
      <c r="R64" s="139"/>
      <c r="S64" s="139"/>
      <c r="T64" s="139"/>
      <c r="U64" s="139"/>
      <c r="V64" s="152"/>
      <c r="W64" s="217"/>
      <c r="X64" s="139"/>
      <c r="Y64" s="139"/>
      <c r="Z64" s="139"/>
    </row>
    <row r="65" spans="1:26" x14ac:dyDescent="0.3">
      <c r="A65" s="10"/>
      <c r="B65" s="333" t="s">
        <v>143</v>
      </c>
      <c r="C65" s="334"/>
      <c r="D65" s="334"/>
      <c r="E65" s="140">
        <f>'SO 15371'!L128</f>
        <v>0</v>
      </c>
      <c r="F65" s="140">
        <f>'SO 15371'!M128</f>
        <v>0</v>
      </c>
      <c r="G65" s="140">
        <f>'SO 15371'!I128</f>
        <v>0</v>
      </c>
      <c r="H65" s="141">
        <f>'SO 15371'!S128</f>
        <v>0.32</v>
      </c>
      <c r="I65" s="141">
        <f>'SO 15371'!V128</f>
        <v>0</v>
      </c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7"/>
      <c r="X65" s="139"/>
      <c r="Y65" s="139"/>
      <c r="Z65" s="139"/>
    </row>
    <row r="66" spans="1:26" x14ac:dyDescent="0.3">
      <c r="A66" s="10"/>
      <c r="B66" s="333" t="s">
        <v>70</v>
      </c>
      <c r="C66" s="334"/>
      <c r="D66" s="334"/>
      <c r="E66" s="140">
        <f>'SO 15371'!L134</f>
        <v>0</v>
      </c>
      <c r="F66" s="140">
        <f>'SO 15371'!M134</f>
        <v>0</v>
      </c>
      <c r="G66" s="140">
        <f>'SO 15371'!I134</f>
        <v>0</v>
      </c>
      <c r="H66" s="141">
        <f>'SO 15371'!S134</f>
        <v>0.02</v>
      </c>
      <c r="I66" s="141">
        <f>'SO 15371'!V134</f>
        <v>0</v>
      </c>
      <c r="J66" s="141"/>
      <c r="K66" s="141"/>
      <c r="L66" s="141"/>
      <c r="M66" s="141"/>
      <c r="N66" s="141"/>
      <c r="O66" s="141"/>
      <c r="P66" s="141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0"/>
      <c r="B67" s="333" t="s">
        <v>71</v>
      </c>
      <c r="C67" s="334"/>
      <c r="D67" s="334"/>
      <c r="E67" s="140">
        <f>'SO 15371'!L138</f>
        <v>0</v>
      </c>
      <c r="F67" s="140">
        <f>'SO 15371'!M138</f>
        <v>0</v>
      </c>
      <c r="G67" s="140">
        <f>'SO 15371'!I138</f>
        <v>0</v>
      </c>
      <c r="H67" s="141">
        <f>'SO 15371'!S138</f>
        <v>0</v>
      </c>
      <c r="I67" s="141">
        <f>'SO 15371'!V138</f>
        <v>0</v>
      </c>
      <c r="J67" s="141"/>
      <c r="K67" s="141"/>
      <c r="L67" s="141"/>
      <c r="M67" s="141"/>
      <c r="N67" s="141"/>
      <c r="O67" s="141"/>
      <c r="P67" s="141"/>
      <c r="Q67" s="139"/>
      <c r="R67" s="139"/>
      <c r="S67" s="139"/>
      <c r="T67" s="139"/>
      <c r="U67" s="139"/>
      <c r="V67" s="152"/>
      <c r="W67" s="217"/>
      <c r="X67" s="139"/>
      <c r="Y67" s="139"/>
      <c r="Z67" s="139"/>
    </row>
    <row r="68" spans="1:26" x14ac:dyDescent="0.3">
      <c r="A68" s="10"/>
      <c r="B68" s="335" t="s">
        <v>66</v>
      </c>
      <c r="C68" s="313"/>
      <c r="D68" s="313"/>
      <c r="E68" s="142">
        <f>'SO 15371'!L140</f>
        <v>0</v>
      </c>
      <c r="F68" s="142">
        <f>'SO 15371'!M140</f>
        <v>0</v>
      </c>
      <c r="G68" s="142">
        <f>'SO 15371'!I140</f>
        <v>0</v>
      </c>
      <c r="H68" s="143">
        <f>'SO 15371'!S140</f>
        <v>0.41</v>
      </c>
      <c r="I68" s="143">
        <f>'SO 15371'!V140</f>
        <v>0.05</v>
      </c>
      <c r="J68" s="143"/>
      <c r="K68" s="143"/>
      <c r="L68" s="143"/>
      <c r="M68" s="143"/>
      <c r="N68" s="143"/>
      <c r="O68" s="143"/>
      <c r="P68" s="143"/>
      <c r="Q68" s="139"/>
      <c r="R68" s="139"/>
      <c r="S68" s="139"/>
      <c r="T68" s="139"/>
      <c r="U68" s="139"/>
      <c r="V68" s="152"/>
      <c r="W68" s="217"/>
      <c r="X68" s="139"/>
      <c r="Y68" s="139"/>
      <c r="Z68" s="139"/>
    </row>
    <row r="69" spans="1:26" x14ac:dyDescent="0.3">
      <c r="A69" s="1"/>
      <c r="B69" s="208"/>
      <c r="C69" s="1"/>
      <c r="D69" s="1"/>
      <c r="E69" s="133"/>
      <c r="F69" s="133"/>
      <c r="G69" s="133"/>
      <c r="H69" s="134"/>
      <c r="I69" s="134"/>
      <c r="J69" s="134"/>
      <c r="K69" s="134"/>
      <c r="L69" s="134"/>
      <c r="M69" s="134"/>
      <c r="N69" s="134"/>
      <c r="O69" s="134"/>
      <c r="P69" s="134"/>
      <c r="V69" s="153"/>
      <c r="W69" s="53"/>
    </row>
    <row r="70" spans="1:26" x14ac:dyDescent="0.3">
      <c r="A70" s="10"/>
      <c r="B70" s="335" t="s">
        <v>144</v>
      </c>
      <c r="C70" s="313"/>
      <c r="D70" s="313"/>
      <c r="E70" s="140"/>
      <c r="F70" s="140"/>
      <c r="G70" s="140"/>
      <c r="H70" s="141"/>
      <c r="I70" s="141"/>
      <c r="J70" s="141"/>
      <c r="K70" s="141"/>
      <c r="L70" s="141"/>
      <c r="M70" s="141"/>
      <c r="N70" s="141"/>
      <c r="O70" s="141"/>
      <c r="P70" s="141"/>
      <c r="Q70" s="139"/>
      <c r="R70" s="139"/>
      <c r="S70" s="139"/>
      <c r="T70" s="139"/>
      <c r="U70" s="139"/>
      <c r="V70" s="152"/>
      <c r="W70" s="217"/>
      <c r="X70" s="139"/>
      <c r="Y70" s="139"/>
      <c r="Z70" s="139"/>
    </row>
    <row r="71" spans="1:26" x14ac:dyDescent="0.3">
      <c r="A71" s="10"/>
      <c r="B71" s="333" t="s">
        <v>145</v>
      </c>
      <c r="C71" s="334"/>
      <c r="D71" s="334"/>
      <c r="E71" s="140">
        <f>'SO 15371'!L156</f>
        <v>0</v>
      </c>
      <c r="F71" s="140">
        <f>'SO 15371'!M156</f>
        <v>0</v>
      </c>
      <c r="G71" s="140">
        <f>'SO 15371'!I156</f>
        <v>0</v>
      </c>
      <c r="H71" s="141">
        <f>'SO 15371'!S156</f>
        <v>0</v>
      </c>
      <c r="I71" s="141">
        <f>'SO 15371'!V156</f>
        <v>0</v>
      </c>
      <c r="J71" s="141"/>
      <c r="K71" s="141"/>
      <c r="L71" s="141"/>
      <c r="M71" s="141"/>
      <c r="N71" s="141"/>
      <c r="O71" s="141"/>
      <c r="P71" s="141"/>
      <c r="Q71" s="139"/>
      <c r="R71" s="139"/>
      <c r="S71" s="139"/>
      <c r="T71" s="139"/>
      <c r="U71" s="139"/>
      <c r="V71" s="152"/>
      <c r="W71" s="217"/>
      <c r="X71" s="139"/>
      <c r="Y71" s="139"/>
      <c r="Z71" s="139"/>
    </row>
    <row r="72" spans="1:26" x14ac:dyDescent="0.3">
      <c r="A72" s="10"/>
      <c r="B72" s="335" t="s">
        <v>144</v>
      </c>
      <c r="C72" s="313"/>
      <c r="D72" s="313"/>
      <c r="E72" s="142">
        <f>'SO 15371'!L158</f>
        <v>0</v>
      </c>
      <c r="F72" s="142">
        <f>'SO 15371'!M158</f>
        <v>0</v>
      </c>
      <c r="G72" s="142">
        <f>'SO 15371'!I158</f>
        <v>0</v>
      </c>
      <c r="H72" s="143">
        <f>'SO 15371'!S158</f>
        <v>0</v>
      </c>
      <c r="I72" s="143">
        <f>'SO 15371'!V158</f>
        <v>0</v>
      </c>
      <c r="J72" s="143"/>
      <c r="K72" s="143"/>
      <c r="L72" s="143"/>
      <c r="M72" s="143"/>
      <c r="N72" s="143"/>
      <c r="O72" s="143"/>
      <c r="P72" s="143"/>
      <c r="Q72" s="139"/>
      <c r="R72" s="139"/>
      <c r="S72" s="139"/>
      <c r="T72" s="139"/>
      <c r="U72" s="139"/>
      <c r="V72" s="152"/>
      <c r="W72" s="217"/>
      <c r="X72" s="139"/>
      <c r="Y72" s="139"/>
      <c r="Z72" s="139"/>
    </row>
    <row r="73" spans="1:26" x14ac:dyDescent="0.3">
      <c r="A73" s="1"/>
      <c r="B73" s="208"/>
      <c r="C73" s="1"/>
      <c r="D73" s="1"/>
      <c r="E73" s="133"/>
      <c r="F73" s="133"/>
      <c r="G73" s="133"/>
      <c r="H73" s="134"/>
      <c r="I73" s="134"/>
      <c r="J73" s="134"/>
      <c r="K73" s="134"/>
      <c r="L73" s="134"/>
      <c r="M73" s="134"/>
      <c r="N73" s="134"/>
      <c r="O73" s="134"/>
      <c r="P73" s="134"/>
      <c r="V73" s="153"/>
      <c r="W73" s="53"/>
    </row>
    <row r="74" spans="1:26" x14ac:dyDescent="0.3">
      <c r="A74" s="144"/>
      <c r="B74" s="318" t="s">
        <v>72</v>
      </c>
      <c r="C74" s="319"/>
      <c r="D74" s="319"/>
      <c r="E74" s="146">
        <f>'SO 15371'!L159</f>
        <v>0</v>
      </c>
      <c r="F74" s="146">
        <f>'SO 15371'!M159</f>
        <v>0</v>
      </c>
      <c r="G74" s="146">
        <f>'SO 15371'!I159</f>
        <v>0</v>
      </c>
      <c r="H74" s="147">
        <f>'SO 15371'!S159</f>
        <v>1.06</v>
      </c>
      <c r="I74" s="147">
        <f>'SO 15371'!V159</f>
        <v>0.05</v>
      </c>
      <c r="J74" s="148"/>
      <c r="K74" s="148"/>
      <c r="L74" s="148"/>
      <c r="M74" s="148"/>
      <c r="N74" s="148"/>
      <c r="O74" s="148"/>
      <c r="P74" s="148"/>
      <c r="Q74" s="149"/>
      <c r="R74" s="149"/>
      <c r="S74" s="149"/>
      <c r="T74" s="149"/>
      <c r="U74" s="149"/>
      <c r="V74" s="154"/>
      <c r="W74" s="217"/>
      <c r="X74" s="145"/>
      <c r="Y74" s="145"/>
      <c r="Z74" s="145"/>
    </row>
    <row r="75" spans="1:26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x14ac:dyDescent="0.3">
      <c r="A77" s="15"/>
      <c r="B77" s="38"/>
      <c r="C77" s="8"/>
      <c r="D77" s="8"/>
      <c r="E77" s="27"/>
      <c r="F77" s="27"/>
      <c r="G77" s="27"/>
      <c r="H77" s="156"/>
      <c r="I77" s="156"/>
      <c r="J77" s="156"/>
      <c r="K77" s="156"/>
      <c r="L77" s="156"/>
      <c r="M77" s="156"/>
      <c r="N77" s="156"/>
      <c r="O77" s="156"/>
      <c r="P77" s="156"/>
      <c r="Q77" s="16"/>
      <c r="R77" s="16"/>
      <c r="S77" s="16"/>
      <c r="T77" s="16"/>
      <c r="U77" s="16"/>
      <c r="V77" s="16"/>
      <c r="W77" s="53"/>
    </row>
    <row r="78" spans="1:26" ht="34.950000000000003" customHeight="1" x14ac:dyDescent="0.3">
      <c r="A78" s="1"/>
      <c r="B78" s="320" t="s">
        <v>73</v>
      </c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53"/>
    </row>
    <row r="79" spans="1:26" x14ac:dyDescent="0.3">
      <c r="A79" s="15"/>
      <c r="B79" s="97"/>
      <c r="C79" s="19"/>
      <c r="D79" s="19"/>
      <c r="E79" s="99"/>
      <c r="F79" s="99"/>
      <c r="G79" s="99"/>
      <c r="H79" s="170"/>
      <c r="I79" s="170"/>
      <c r="J79" s="170"/>
      <c r="K79" s="170"/>
      <c r="L79" s="170"/>
      <c r="M79" s="170"/>
      <c r="N79" s="170"/>
      <c r="O79" s="170"/>
      <c r="P79" s="170"/>
      <c r="Q79" s="20"/>
      <c r="R79" s="20"/>
      <c r="S79" s="20"/>
      <c r="T79" s="20"/>
      <c r="U79" s="20"/>
      <c r="V79" s="20"/>
      <c r="W79" s="53"/>
    </row>
    <row r="80" spans="1:26" ht="19.95" customHeight="1" x14ac:dyDescent="0.3">
      <c r="A80" s="203"/>
      <c r="B80" s="324" t="s">
        <v>25</v>
      </c>
      <c r="C80" s="325"/>
      <c r="D80" s="325"/>
      <c r="E80" s="326"/>
      <c r="F80" s="168"/>
      <c r="G80" s="168"/>
      <c r="H80" s="169" t="s">
        <v>84</v>
      </c>
      <c r="I80" s="330" t="s">
        <v>85</v>
      </c>
      <c r="J80" s="331"/>
      <c r="K80" s="331"/>
      <c r="L80" s="331"/>
      <c r="M80" s="331"/>
      <c r="N80" s="331"/>
      <c r="O80" s="331"/>
      <c r="P80" s="332"/>
      <c r="Q80" s="18"/>
      <c r="R80" s="18"/>
      <c r="S80" s="18"/>
      <c r="T80" s="18"/>
      <c r="U80" s="18"/>
      <c r="V80" s="18"/>
      <c r="W80" s="53"/>
    </row>
    <row r="81" spans="1:26" ht="19.95" customHeight="1" x14ac:dyDescent="0.3">
      <c r="A81" s="203"/>
      <c r="B81" s="327" t="s">
        <v>26</v>
      </c>
      <c r="C81" s="328"/>
      <c r="D81" s="328"/>
      <c r="E81" s="329"/>
      <c r="F81" s="164"/>
      <c r="G81" s="164"/>
      <c r="H81" s="165" t="s">
        <v>20</v>
      </c>
      <c r="I81" s="165"/>
      <c r="J81" s="155"/>
      <c r="K81" s="155"/>
      <c r="L81" s="155"/>
      <c r="M81" s="155"/>
      <c r="N81" s="155"/>
      <c r="O81" s="155"/>
      <c r="P81" s="155"/>
      <c r="Q81" s="11"/>
      <c r="R81" s="11"/>
      <c r="S81" s="11"/>
      <c r="T81" s="11"/>
      <c r="U81" s="11"/>
      <c r="V81" s="11"/>
      <c r="W81" s="53"/>
    </row>
    <row r="82" spans="1:26" ht="19.95" customHeight="1" x14ac:dyDescent="0.3">
      <c r="A82" s="203"/>
      <c r="B82" s="327" t="s">
        <v>27</v>
      </c>
      <c r="C82" s="328"/>
      <c r="D82" s="328"/>
      <c r="E82" s="329"/>
      <c r="F82" s="164"/>
      <c r="G82" s="164"/>
      <c r="H82" s="165" t="s">
        <v>86</v>
      </c>
      <c r="I82" s="165" t="s">
        <v>24</v>
      </c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15"/>
      <c r="B83" s="207" t="s">
        <v>87</v>
      </c>
      <c r="C83" s="3"/>
      <c r="D83" s="3"/>
      <c r="E83" s="14"/>
      <c r="F83" s="14"/>
      <c r="G83" s="14"/>
      <c r="H83" s="155"/>
      <c r="I83" s="15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ht="19.95" customHeight="1" x14ac:dyDescent="0.3">
      <c r="A84" s="15"/>
      <c r="B84" s="207" t="s">
        <v>141</v>
      </c>
      <c r="C84" s="3"/>
      <c r="D84" s="3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1"/>
      <c r="R84" s="11"/>
      <c r="S84" s="11"/>
      <c r="T84" s="11"/>
      <c r="U84" s="11"/>
      <c r="V84" s="11"/>
      <c r="W84" s="53"/>
    </row>
    <row r="85" spans="1:26" ht="19.95" customHeight="1" x14ac:dyDescent="0.3">
      <c r="A85" s="15"/>
      <c r="B85" s="42"/>
      <c r="C85" s="3"/>
      <c r="D85" s="3"/>
      <c r="E85" s="14"/>
      <c r="F85" s="14"/>
      <c r="G85" s="14"/>
      <c r="H85" s="155"/>
      <c r="I85" s="155"/>
      <c r="J85" s="155"/>
      <c r="K85" s="155"/>
      <c r="L85" s="155"/>
      <c r="M85" s="155"/>
      <c r="N85" s="155"/>
      <c r="O85" s="155"/>
      <c r="P85" s="155"/>
      <c r="Q85" s="11"/>
      <c r="R85" s="11"/>
      <c r="S85" s="11"/>
      <c r="T85" s="11"/>
      <c r="U85" s="11"/>
      <c r="V85" s="11"/>
      <c r="W85" s="53"/>
    </row>
    <row r="86" spans="1:26" ht="19.95" customHeight="1" x14ac:dyDescent="0.3">
      <c r="A86" s="15"/>
      <c r="B86" s="42"/>
      <c r="C86" s="3"/>
      <c r="D86" s="3"/>
      <c r="E86" s="14"/>
      <c r="F86" s="14"/>
      <c r="G86" s="14"/>
      <c r="H86" s="155"/>
      <c r="I86" s="155"/>
      <c r="J86" s="155"/>
      <c r="K86" s="155"/>
      <c r="L86" s="155"/>
      <c r="M86" s="155"/>
      <c r="N86" s="155"/>
      <c r="O86" s="155"/>
      <c r="P86" s="155"/>
      <c r="Q86" s="11"/>
      <c r="R86" s="11"/>
      <c r="S86" s="11"/>
      <c r="T86" s="11"/>
      <c r="U86" s="11"/>
      <c r="V86" s="11"/>
      <c r="W86" s="53"/>
    </row>
    <row r="87" spans="1:26" ht="19.95" customHeight="1" x14ac:dyDescent="0.3">
      <c r="A87" s="15"/>
      <c r="B87" s="209" t="s">
        <v>61</v>
      </c>
      <c r="C87" s="166"/>
      <c r="D87" s="166"/>
      <c r="E87" s="14"/>
      <c r="F87" s="14"/>
      <c r="G87" s="14"/>
      <c r="H87" s="155"/>
      <c r="I87" s="155"/>
      <c r="J87" s="155"/>
      <c r="K87" s="155"/>
      <c r="L87" s="155"/>
      <c r="M87" s="155"/>
      <c r="N87" s="155"/>
      <c r="O87" s="155"/>
      <c r="P87" s="155"/>
      <c r="Q87" s="11"/>
      <c r="R87" s="11"/>
      <c r="S87" s="11"/>
      <c r="T87" s="11"/>
      <c r="U87" s="11"/>
      <c r="V87" s="11"/>
      <c r="W87" s="53"/>
    </row>
    <row r="88" spans="1:26" x14ac:dyDescent="0.3">
      <c r="A88" s="2"/>
      <c r="B88" s="210" t="s">
        <v>74</v>
      </c>
      <c r="C88" s="129" t="s">
        <v>75</v>
      </c>
      <c r="D88" s="129" t="s">
        <v>76</v>
      </c>
      <c r="E88" s="157"/>
      <c r="F88" s="157" t="s">
        <v>77</v>
      </c>
      <c r="G88" s="157" t="s">
        <v>78</v>
      </c>
      <c r="H88" s="158" t="s">
        <v>79</v>
      </c>
      <c r="I88" s="158" t="s">
        <v>80</v>
      </c>
      <c r="J88" s="158"/>
      <c r="K88" s="158"/>
      <c r="L88" s="158"/>
      <c r="M88" s="158"/>
      <c r="N88" s="158"/>
      <c r="O88" s="158"/>
      <c r="P88" s="158" t="s">
        <v>81</v>
      </c>
      <c r="Q88" s="159"/>
      <c r="R88" s="159"/>
      <c r="S88" s="129" t="s">
        <v>82</v>
      </c>
      <c r="T88" s="160"/>
      <c r="U88" s="160"/>
      <c r="V88" s="129" t="s">
        <v>83</v>
      </c>
      <c r="W88" s="53"/>
    </row>
    <row r="89" spans="1:26" x14ac:dyDescent="0.3">
      <c r="A89" s="10"/>
      <c r="B89" s="211"/>
      <c r="C89" s="171"/>
      <c r="D89" s="317" t="s">
        <v>62</v>
      </c>
      <c r="E89" s="317"/>
      <c r="F89" s="136"/>
      <c r="G89" s="172"/>
      <c r="H89" s="136"/>
      <c r="I89" s="136"/>
      <c r="J89" s="137"/>
      <c r="K89" s="137"/>
      <c r="L89" s="137"/>
      <c r="M89" s="137"/>
      <c r="N89" s="137"/>
      <c r="O89" s="137"/>
      <c r="P89" s="137"/>
      <c r="Q89" s="135"/>
      <c r="R89" s="135"/>
      <c r="S89" s="135"/>
      <c r="T89" s="135"/>
      <c r="U89" s="135"/>
      <c r="V89" s="196"/>
      <c r="W89" s="217"/>
      <c r="X89" s="139"/>
      <c r="Y89" s="139"/>
      <c r="Z89" s="139"/>
    </row>
    <row r="90" spans="1:26" x14ac:dyDescent="0.3">
      <c r="A90" s="10"/>
      <c r="B90" s="212"/>
      <c r="C90" s="174">
        <v>6</v>
      </c>
      <c r="D90" s="312" t="s">
        <v>63</v>
      </c>
      <c r="E90" s="312"/>
      <c r="F90" s="140"/>
      <c r="G90" s="173"/>
      <c r="H90" s="140"/>
      <c r="I90" s="140"/>
      <c r="J90" s="141"/>
      <c r="K90" s="141"/>
      <c r="L90" s="141"/>
      <c r="M90" s="141"/>
      <c r="N90" s="141"/>
      <c r="O90" s="141"/>
      <c r="P90" s="141"/>
      <c r="Q90" s="10"/>
      <c r="R90" s="10"/>
      <c r="S90" s="10"/>
      <c r="T90" s="10"/>
      <c r="U90" s="10"/>
      <c r="V90" s="197"/>
      <c r="W90" s="217"/>
      <c r="X90" s="139"/>
      <c r="Y90" s="139"/>
      <c r="Z90" s="139"/>
    </row>
    <row r="91" spans="1:26" ht="34.950000000000003" customHeight="1" x14ac:dyDescent="0.3">
      <c r="A91" s="181"/>
      <c r="B91" s="213">
        <v>1</v>
      </c>
      <c r="C91" s="182" t="s">
        <v>93</v>
      </c>
      <c r="D91" s="315" t="s">
        <v>94</v>
      </c>
      <c r="E91" s="315"/>
      <c r="F91" s="176" t="s">
        <v>90</v>
      </c>
      <c r="G91" s="177">
        <v>31.907</v>
      </c>
      <c r="H91" s="176"/>
      <c r="I91" s="176">
        <f>ROUND(G91*(H91),2)</f>
        <v>0</v>
      </c>
      <c r="J91" s="178">
        <f>ROUND(G91*(N91),2)</f>
        <v>31.59</v>
      </c>
      <c r="K91" s="179">
        <f>ROUND(G91*(O91),2)</f>
        <v>0</v>
      </c>
      <c r="L91" s="179">
        <f>ROUND(G91*(H91),2)</f>
        <v>0</v>
      </c>
      <c r="M91" s="179"/>
      <c r="N91" s="179">
        <v>0.99</v>
      </c>
      <c r="O91" s="179"/>
      <c r="P91" s="183">
        <v>5.2999999999999998E-4</v>
      </c>
      <c r="Q91" s="183"/>
      <c r="R91" s="183">
        <v>5.2999999999999998E-4</v>
      </c>
      <c r="S91" s="180">
        <f>ROUND(G91*(P91),3)</f>
        <v>1.7000000000000001E-2</v>
      </c>
      <c r="T91" s="180"/>
      <c r="U91" s="180"/>
      <c r="V91" s="198"/>
      <c r="W91" s="53"/>
      <c r="Z91">
        <v>0</v>
      </c>
    </row>
    <row r="92" spans="1:26" ht="34.950000000000003" customHeight="1" x14ac:dyDescent="0.3">
      <c r="A92" s="181"/>
      <c r="B92" s="213">
        <v>2</v>
      </c>
      <c r="C92" s="182" t="s">
        <v>95</v>
      </c>
      <c r="D92" s="315" t="s">
        <v>146</v>
      </c>
      <c r="E92" s="315"/>
      <c r="F92" s="176" t="s">
        <v>90</v>
      </c>
      <c r="G92" s="177">
        <v>31.907</v>
      </c>
      <c r="H92" s="176"/>
      <c r="I92" s="176">
        <f>ROUND(G92*(H92),2)</f>
        <v>0</v>
      </c>
      <c r="J92" s="178">
        <f>ROUND(G92*(N92),2)</f>
        <v>134.01</v>
      </c>
      <c r="K92" s="179">
        <f>ROUND(G92*(O92),2)</f>
        <v>0</v>
      </c>
      <c r="L92" s="179">
        <f>ROUND(G92*(H92),2)</f>
        <v>0</v>
      </c>
      <c r="M92" s="179"/>
      <c r="N92" s="179">
        <v>4.2</v>
      </c>
      <c r="O92" s="179"/>
      <c r="P92" s="183">
        <v>6.0000000000000001E-3</v>
      </c>
      <c r="Q92" s="183"/>
      <c r="R92" s="183">
        <v>6.0000000000000001E-3</v>
      </c>
      <c r="S92" s="180">
        <f>ROUND(G92*(P92),3)</f>
        <v>0.191</v>
      </c>
      <c r="T92" s="180"/>
      <c r="U92" s="180"/>
      <c r="V92" s="198"/>
      <c r="W92" s="53"/>
      <c r="Z92">
        <v>0</v>
      </c>
    </row>
    <row r="93" spans="1:26" ht="25.05" customHeight="1" x14ac:dyDescent="0.3">
      <c r="A93" s="181"/>
      <c r="B93" s="213">
        <v>3</v>
      </c>
      <c r="C93" s="182" t="s">
        <v>97</v>
      </c>
      <c r="D93" s="315" t="s">
        <v>98</v>
      </c>
      <c r="E93" s="315"/>
      <c r="F93" s="176" t="s">
        <v>90</v>
      </c>
      <c r="G93" s="177">
        <v>31.907</v>
      </c>
      <c r="H93" s="176"/>
      <c r="I93" s="176">
        <f>ROUND(G93*(H93),2)</f>
        <v>0</v>
      </c>
      <c r="J93" s="178">
        <f>ROUND(G93*(N93),2)</f>
        <v>252.7</v>
      </c>
      <c r="K93" s="179">
        <f>ROUND(G93*(O93),2)</f>
        <v>0</v>
      </c>
      <c r="L93" s="179">
        <f>ROUND(G93*(H93),2)</f>
        <v>0</v>
      </c>
      <c r="M93" s="179"/>
      <c r="N93" s="179">
        <v>7.92</v>
      </c>
      <c r="O93" s="179"/>
      <c r="P93" s="183">
        <v>2.8800000000000002E-3</v>
      </c>
      <c r="Q93" s="183"/>
      <c r="R93" s="183">
        <v>2.8800000000000002E-3</v>
      </c>
      <c r="S93" s="180">
        <f>ROUND(G93*(P93),3)</f>
        <v>9.1999999999999998E-2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3">
        <v>4</v>
      </c>
      <c r="C94" s="182" t="s">
        <v>101</v>
      </c>
      <c r="D94" s="315" t="s">
        <v>102</v>
      </c>
      <c r="E94" s="315"/>
      <c r="F94" s="176" t="s">
        <v>90</v>
      </c>
      <c r="G94" s="177">
        <v>31.907</v>
      </c>
      <c r="H94" s="176"/>
      <c r="I94" s="176">
        <f>ROUND(G94*(H94),2)</f>
        <v>0</v>
      </c>
      <c r="J94" s="178">
        <f>ROUND(G94*(N94),2)</f>
        <v>103.7</v>
      </c>
      <c r="K94" s="179">
        <f>ROUND(G94*(O94),2)</f>
        <v>0</v>
      </c>
      <c r="L94" s="179">
        <f>ROUND(G94*(H94),2)</f>
        <v>0</v>
      </c>
      <c r="M94" s="179"/>
      <c r="N94" s="179">
        <v>3.25</v>
      </c>
      <c r="O94" s="179"/>
      <c r="P94" s="183">
        <v>1.089E-2</v>
      </c>
      <c r="Q94" s="183"/>
      <c r="R94" s="183">
        <v>1.089E-2</v>
      </c>
      <c r="S94" s="180">
        <f>ROUND(G94*(P94),3)</f>
        <v>0.34699999999999998</v>
      </c>
      <c r="T94" s="180"/>
      <c r="U94" s="180"/>
      <c r="V94" s="198"/>
      <c r="W94" s="53"/>
      <c r="Z94">
        <v>0</v>
      </c>
    </row>
    <row r="95" spans="1:26" x14ac:dyDescent="0.3">
      <c r="A95" s="10"/>
      <c r="B95" s="212"/>
      <c r="C95" s="174">
        <v>6</v>
      </c>
      <c r="D95" s="312" t="s">
        <v>63</v>
      </c>
      <c r="E95" s="312"/>
      <c r="F95" s="140"/>
      <c r="G95" s="173"/>
      <c r="H95" s="140"/>
      <c r="I95" s="142">
        <f>ROUND((SUM(I90:I94))/1,2)</f>
        <v>0</v>
      </c>
      <c r="J95" s="141"/>
      <c r="K95" s="141"/>
      <c r="L95" s="141">
        <f>ROUND((SUM(L90:L94))/1,2)</f>
        <v>0</v>
      </c>
      <c r="M95" s="141">
        <f>ROUND((SUM(M90:M94))/1,2)</f>
        <v>0</v>
      </c>
      <c r="N95" s="141"/>
      <c r="O95" s="141"/>
      <c r="P95" s="141"/>
      <c r="Q95" s="10"/>
      <c r="R95" s="10"/>
      <c r="S95" s="10">
        <f>ROUND((SUM(S90:S94))/1,2)</f>
        <v>0.65</v>
      </c>
      <c r="T95" s="10"/>
      <c r="U95" s="10"/>
      <c r="V95" s="199">
        <f>ROUND((SUM(V90:V94))/1,2)</f>
        <v>0</v>
      </c>
      <c r="W95" s="217"/>
      <c r="X95" s="139"/>
      <c r="Y95" s="139"/>
      <c r="Z95" s="139"/>
    </row>
    <row r="96" spans="1:26" x14ac:dyDescent="0.3">
      <c r="A96" s="1"/>
      <c r="B96" s="208"/>
      <c r="C96" s="1"/>
      <c r="D96" s="1"/>
      <c r="E96" s="133"/>
      <c r="F96" s="133"/>
      <c r="G96" s="167"/>
      <c r="H96" s="133"/>
      <c r="I96" s="133"/>
      <c r="J96" s="134"/>
      <c r="K96" s="134"/>
      <c r="L96" s="134"/>
      <c r="M96" s="134"/>
      <c r="N96" s="134"/>
      <c r="O96" s="134"/>
      <c r="P96" s="134"/>
      <c r="Q96" s="1"/>
      <c r="R96" s="1"/>
      <c r="S96" s="1"/>
      <c r="T96" s="1"/>
      <c r="U96" s="1"/>
      <c r="V96" s="200"/>
      <c r="W96" s="53"/>
    </row>
    <row r="97" spans="1:26" x14ac:dyDescent="0.3">
      <c r="A97" s="10"/>
      <c r="B97" s="212"/>
      <c r="C97" s="174">
        <v>9</v>
      </c>
      <c r="D97" s="312" t="s">
        <v>64</v>
      </c>
      <c r="E97" s="312"/>
      <c r="F97" s="140"/>
      <c r="G97" s="173"/>
      <c r="H97" s="140"/>
      <c r="I97" s="140"/>
      <c r="J97" s="141"/>
      <c r="K97" s="141"/>
      <c r="L97" s="141"/>
      <c r="M97" s="141"/>
      <c r="N97" s="141"/>
      <c r="O97" s="141"/>
      <c r="P97" s="141"/>
      <c r="Q97" s="10"/>
      <c r="R97" s="10"/>
      <c r="S97" s="10"/>
      <c r="T97" s="10"/>
      <c r="U97" s="10"/>
      <c r="V97" s="197"/>
      <c r="W97" s="217"/>
      <c r="X97" s="139"/>
      <c r="Y97" s="139"/>
      <c r="Z97" s="139"/>
    </row>
    <row r="98" spans="1:26" ht="25.05" customHeight="1" x14ac:dyDescent="0.3">
      <c r="A98" s="181"/>
      <c r="B98" s="213">
        <v>5</v>
      </c>
      <c r="C98" s="182" t="s">
        <v>103</v>
      </c>
      <c r="D98" s="315" t="s">
        <v>104</v>
      </c>
      <c r="E98" s="315"/>
      <c r="F98" s="176" t="s">
        <v>90</v>
      </c>
      <c r="G98" s="177">
        <v>19.248000000000001</v>
      </c>
      <c r="H98" s="176"/>
      <c r="I98" s="176">
        <f>ROUND(G98*(H98),2)</f>
        <v>0</v>
      </c>
      <c r="J98" s="178">
        <f>ROUND(G98*(N98),2)</f>
        <v>91.04</v>
      </c>
      <c r="K98" s="179">
        <f>ROUND(G98*(O98),2)</f>
        <v>0</v>
      </c>
      <c r="L98" s="179">
        <f>ROUND(G98*(H98),2)</f>
        <v>0</v>
      </c>
      <c r="M98" s="179"/>
      <c r="N98" s="179">
        <v>4.7300000000000004</v>
      </c>
      <c r="O98" s="179"/>
      <c r="P98" s="183">
        <v>5.0000000000000002E-5</v>
      </c>
      <c r="Q98" s="183"/>
      <c r="R98" s="183">
        <v>5.0000000000000002E-5</v>
      </c>
      <c r="S98" s="180">
        <f>ROUND(G98*(P98),3)</f>
        <v>1E-3</v>
      </c>
      <c r="T98" s="180"/>
      <c r="U98" s="180"/>
      <c r="V98" s="198"/>
      <c r="W98" s="53"/>
      <c r="Z98">
        <v>0</v>
      </c>
    </row>
    <row r="99" spans="1:26" x14ac:dyDescent="0.3">
      <c r="A99" s="10"/>
      <c r="B99" s="212"/>
      <c r="C99" s="174">
        <v>9</v>
      </c>
      <c r="D99" s="312" t="s">
        <v>64</v>
      </c>
      <c r="E99" s="312"/>
      <c r="F99" s="140"/>
      <c r="G99" s="173"/>
      <c r="H99" s="140"/>
      <c r="I99" s="142">
        <f>ROUND((SUM(I97:I98))/1,2)</f>
        <v>0</v>
      </c>
      <c r="J99" s="141"/>
      <c r="K99" s="141"/>
      <c r="L99" s="141">
        <f>ROUND((SUM(L97:L98))/1,2)</f>
        <v>0</v>
      </c>
      <c r="M99" s="141">
        <f>ROUND((SUM(M97:M98))/1,2)</f>
        <v>0</v>
      </c>
      <c r="N99" s="141"/>
      <c r="O99" s="141"/>
      <c r="P99" s="141"/>
      <c r="Q99" s="10"/>
      <c r="R99" s="10"/>
      <c r="S99" s="10">
        <f>ROUND((SUM(S97:S98))/1,2)</f>
        <v>0</v>
      </c>
      <c r="T99" s="10"/>
      <c r="U99" s="10"/>
      <c r="V99" s="199">
        <f>ROUND((SUM(V97:V98))/1,2)</f>
        <v>0</v>
      </c>
      <c r="W99" s="217"/>
      <c r="X99" s="139"/>
      <c r="Y99" s="139"/>
      <c r="Z99" s="139"/>
    </row>
    <row r="100" spans="1:26" x14ac:dyDescent="0.3">
      <c r="A100" s="1"/>
      <c r="B100" s="208"/>
      <c r="C100" s="1"/>
      <c r="D100" s="1"/>
      <c r="E100" s="133"/>
      <c r="F100" s="133"/>
      <c r="G100" s="167"/>
      <c r="H100" s="133"/>
      <c r="I100" s="133"/>
      <c r="J100" s="134"/>
      <c r="K100" s="134"/>
      <c r="L100" s="134"/>
      <c r="M100" s="134"/>
      <c r="N100" s="134"/>
      <c r="O100" s="134"/>
      <c r="P100" s="134"/>
      <c r="Q100" s="1"/>
      <c r="R100" s="1"/>
      <c r="S100" s="1"/>
      <c r="T100" s="1"/>
      <c r="U100" s="1"/>
      <c r="V100" s="200"/>
      <c r="W100" s="53"/>
    </row>
    <row r="101" spans="1:26" x14ac:dyDescent="0.3">
      <c r="A101" s="10"/>
      <c r="B101" s="212"/>
      <c r="C101" s="174">
        <v>99</v>
      </c>
      <c r="D101" s="312" t="s">
        <v>65</v>
      </c>
      <c r="E101" s="312"/>
      <c r="F101" s="140"/>
      <c r="G101" s="173"/>
      <c r="H101" s="140"/>
      <c r="I101" s="140"/>
      <c r="J101" s="141"/>
      <c r="K101" s="141"/>
      <c r="L101" s="141"/>
      <c r="M101" s="141"/>
      <c r="N101" s="141"/>
      <c r="O101" s="141"/>
      <c r="P101" s="141"/>
      <c r="Q101" s="10"/>
      <c r="R101" s="10"/>
      <c r="S101" s="10"/>
      <c r="T101" s="10"/>
      <c r="U101" s="10"/>
      <c r="V101" s="197"/>
      <c r="W101" s="217"/>
      <c r="X101" s="139"/>
      <c r="Y101" s="139"/>
      <c r="Z101" s="139"/>
    </row>
    <row r="102" spans="1:26" ht="25.05" customHeight="1" x14ac:dyDescent="0.3">
      <c r="A102" s="181"/>
      <c r="B102" s="213">
        <v>6</v>
      </c>
      <c r="C102" s="182" t="s">
        <v>105</v>
      </c>
      <c r="D102" s="315" t="s">
        <v>106</v>
      </c>
      <c r="E102" s="315"/>
      <c r="F102" s="176" t="s">
        <v>107</v>
      </c>
      <c r="G102" s="177">
        <v>0.64900000000000002</v>
      </c>
      <c r="H102" s="176"/>
      <c r="I102" s="176">
        <f>ROUND(G102*(H102),2)</f>
        <v>0</v>
      </c>
      <c r="J102" s="178">
        <f>ROUND(G102*(N102),2)</f>
        <v>23.77</v>
      </c>
      <c r="K102" s="179">
        <f>ROUND(G102*(O102),2)</f>
        <v>0</v>
      </c>
      <c r="L102" s="179">
        <f>ROUND(G102*(H102),2)</f>
        <v>0</v>
      </c>
      <c r="M102" s="179"/>
      <c r="N102" s="179">
        <v>36.619999999999997</v>
      </c>
      <c r="O102" s="179"/>
      <c r="P102" s="183"/>
      <c r="Q102" s="183"/>
      <c r="R102" s="183"/>
      <c r="S102" s="180">
        <f>ROUND(G102*(P102),3)</f>
        <v>0</v>
      </c>
      <c r="T102" s="180"/>
      <c r="U102" s="180"/>
      <c r="V102" s="198"/>
      <c r="W102" s="53"/>
      <c r="Z102">
        <v>0</v>
      </c>
    </row>
    <row r="103" spans="1:26" x14ac:dyDescent="0.3">
      <c r="A103" s="10"/>
      <c r="B103" s="212"/>
      <c r="C103" s="174">
        <v>99</v>
      </c>
      <c r="D103" s="312" t="s">
        <v>65</v>
      </c>
      <c r="E103" s="312"/>
      <c r="F103" s="140"/>
      <c r="G103" s="173"/>
      <c r="H103" s="140"/>
      <c r="I103" s="142">
        <f>ROUND((SUM(I101:I102))/1,2)</f>
        <v>0</v>
      </c>
      <c r="J103" s="141"/>
      <c r="K103" s="141"/>
      <c r="L103" s="141">
        <f>ROUND((SUM(L101:L102))/1,2)</f>
        <v>0</v>
      </c>
      <c r="M103" s="141">
        <f>ROUND((SUM(M101:M102))/1,2)</f>
        <v>0</v>
      </c>
      <c r="N103" s="141"/>
      <c r="O103" s="141"/>
      <c r="P103" s="141"/>
      <c r="Q103" s="10"/>
      <c r="R103" s="10"/>
      <c r="S103" s="10">
        <f>ROUND((SUM(S101:S102))/1,2)</f>
        <v>0</v>
      </c>
      <c r="T103" s="10"/>
      <c r="U103" s="10"/>
      <c r="V103" s="199">
        <f>ROUND((SUM(V101:V102))/1,2)</f>
        <v>0</v>
      </c>
      <c r="W103" s="217"/>
      <c r="X103" s="139"/>
      <c r="Y103" s="139"/>
      <c r="Z103" s="139"/>
    </row>
    <row r="104" spans="1:26" x14ac:dyDescent="0.3">
      <c r="A104" s="1"/>
      <c r="B104" s="208"/>
      <c r="C104" s="1"/>
      <c r="D104" s="1"/>
      <c r="E104" s="133"/>
      <c r="F104" s="133"/>
      <c r="G104" s="167"/>
      <c r="H104" s="133"/>
      <c r="I104" s="133"/>
      <c r="J104" s="134"/>
      <c r="K104" s="134"/>
      <c r="L104" s="134"/>
      <c r="M104" s="134"/>
      <c r="N104" s="134"/>
      <c r="O104" s="134"/>
      <c r="P104" s="134"/>
      <c r="Q104" s="1"/>
      <c r="R104" s="1"/>
      <c r="S104" s="1"/>
      <c r="T104" s="1"/>
      <c r="U104" s="1"/>
      <c r="V104" s="200"/>
      <c r="W104" s="53"/>
    </row>
    <row r="105" spans="1:26" x14ac:dyDescent="0.3">
      <c r="A105" s="10"/>
      <c r="B105" s="212"/>
      <c r="C105" s="10"/>
      <c r="D105" s="313" t="s">
        <v>62</v>
      </c>
      <c r="E105" s="313"/>
      <c r="F105" s="140"/>
      <c r="G105" s="173"/>
      <c r="H105" s="140"/>
      <c r="I105" s="142">
        <f>ROUND((SUM(I89:I104))/2,2)</f>
        <v>0</v>
      </c>
      <c r="J105" s="141"/>
      <c r="K105" s="141"/>
      <c r="L105" s="140">
        <f>ROUND((SUM(L89:L104))/2,2)</f>
        <v>0</v>
      </c>
      <c r="M105" s="140">
        <f>ROUND((SUM(M89:M104))/2,2)</f>
        <v>0</v>
      </c>
      <c r="N105" s="141"/>
      <c r="O105" s="141"/>
      <c r="P105" s="184"/>
      <c r="Q105" s="10"/>
      <c r="R105" s="10"/>
      <c r="S105" s="184">
        <f>ROUND((SUM(S89:S104))/2,2)</f>
        <v>0.65</v>
      </c>
      <c r="T105" s="10"/>
      <c r="U105" s="10"/>
      <c r="V105" s="199">
        <f>ROUND((SUM(V89:V104))/2,2)</f>
        <v>0</v>
      </c>
      <c r="W105" s="53"/>
    </row>
    <row r="106" spans="1:26" x14ac:dyDescent="0.3">
      <c r="A106" s="1"/>
      <c r="B106" s="208"/>
      <c r="C106" s="1"/>
      <c r="D106" s="1"/>
      <c r="E106" s="133"/>
      <c r="F106" s="133"/>
      <c r="G106" s="167"/>
      <c r="H106" s="133"/>
      <c r="I106" s="133"/>
      <c r="J106" s="134"/>
      <c r="K106" s="134"/>
      <c r="L106" s="134"/>
      <c r="M106" s="134"/>
      <c r="N106" s="134"/>
      <c r="O106" s="134"/>
      <c r="P106" s="134"/>
      <c r="Q106" s="1"/>
      <c r="R106" s="1"/>
      <c r="S106" s="1"/>
      <c r="T106" s="1"/>
      <c r="U106" s="1"/>
      <c r="V106" s="200"/>
      <c r="W106" s="53"/>
    </row>
    <row r="107" spans="1:26" x14ac:dyDescent="0.3">
      <c r="A107" s="10"/>
      <c r="B107" s="212"/>
      <c r="C107" s="10"/>
      <c r="D107" s="313" t="s">
        <v>66</v>
      </c>
      <c r="E107" s="313"/>
      <c r="F107" s="140"/>
      <c r="G107" s="173"/>
      <c r="H107" s="140"/>
      <c r="I107" s="140"/>
      <c r="J107" s="141"/>
      <c r="K107" s="141"/>
      <c r="L107" s="141"/>
      <c r="M107" s="141"/>
      <c r="N107" s="141"/>
      <c r="O107" s="141"/>
      <c r="P107" s="141"/>
      <c r="Q107" s="10"/>
      <c r="R107" s="10"/>
      <c r="S107" s="10"/>
      <c r="T107" s="10"/>
      <c r="U107" s="10"/>
      <c r="V107" s="197"/>
      <c r="W107" s="217"/>
      <c r="X107" s="139"/>
      <c r="Y107" s="139"/>
      <c r="Z107" s="139"/>
    </row>
    <row r="108" spans="1:26" x14ac:dyDescent="0.3">
      <c r="A108" s="10"/>
      <c r="B108" s="212"/>
      <c r="C108" s="174">
        <v>713</v>
      </c>
      <c r="D108" s="312" t="s">
        <v>142</v>
      </c>
      <c r="E108" s="312"/>
      <c r="F108" s="140"/>
      <c r="G108" s="173"/>
      <c r="H108" s="140"/>
      <c r="I108" s="140"/>
      <c r="J108" s="141"/>
      <c r="K108" s="141"/>
      <c r="L108" s="141"/>
      <c r="M108" s="141"/>
      <c r="N108" s="141"/>
      <c r="O108" s="141"/>
      <c r="P108" s="141"/>
      <c r="Q108" s="10"/>
      <c r="R108" s="10"/>
      <c r="S108" s="10"/>
      <c r="T108" s="10"/>
      <c r="U108" s="10"/>
      <c r="V108" s="197"/>
      <c r="W108" s="217"/>
      <c r="X108" s="139"/>
      <c r="Y108" s="139"/>
      <c r="Z108" s="139"/>
    </row>
    <row r="109" spans="1:26" ht="25.05" customHeight="1" x14ac:dyDescent="0.3">
      <c r="A109" s="181"/>
      <c r="B109" s="213">
        <v>7</v>
      </c>
      <c r="C109" s="182" t="s">
        <v>147</v>
      </c>
      <c r="D109" s="315" t="s">
        <v>148</v>
      </c>
      <c r="E109" s="315"/>
      <c r="F109" s="176" t="s">
        <v>90</v>
      </c>
      <c r="G109" s="177">
        <v>19.248000000000001</v>
      </c>
      <c r="H109" s="176"/>
      <c r="I109" s="176">
        <f>ROUND(G109*(H109),2)</f>
        <v>0</v>
      </c>
      <c r="J109" s="178">
        <f>ROUND(G109*(N109),2)</f>
        <v>120.3</v>
      </c>
      <c r="K109" s="179">
        <f>ROUND(G109*(O109),2)</f>
        <v>0</v>
      </c>
      <c r="L109" s="179">
        <f>ROUND(G109*(H109),2)</f>
        <v>0</v>
      </c>
      <c r="M109" s="179"/>
      <c r="N109" s="179">
        <v>6.25</v>
      </c>
      <c r="O109" s="179"/>
      <c r="P109" s="183"/>
      <c r="Q109" s="183"/>
      <c r="R109" s="183"/>
      <c r="S109" s="180">
        <f>ROUND(G109*(P109),3)</f>
        <v>0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3">
        <v>8</v>
      </c>
      <c r="C110" s="182" t="s">
        <v>149</v>
      </c>
      <c r="D110" s="315" t="s">
        <v>150</v>
      </c>
      <c r="E110" s="315"/>
      <c r="F110" s="176" t="s">
        <v>107</v>
      </c>
      <c r="G110" s="177">
        <v>7.0999999999999994E-2</v>
      </c>
      <c r="H110" s="176"/>
      <c r="I110" s="176">
        <f>ROUND(G110*(H110),2)</f>
        <v>0</v>
      </c>
      <c r="J110" s="178">
        <f>ROUND(G110*(N110),2)</f>
        <v>2.72</v>
      </c>
      <c r="K110" s="179">
        <f>ROUND(G110*(O110),2)</f>
        <v>0</v>
      </c>
      <c r="L110" s="179">
        <f>ROUND(G110*(H110),2)</f>
        <v>0</v>
      </c>
      <c r="M110" s="179"/>
      <c r="N110" s="179">
        <v>38.340000000000003</v>
      </c>
      <c r="O110" s="179"/>
      <c r="P110" s="183"/>
      <c r="Q110" s="183"/>
      <c r="R110" s="183"/>
      <c r="S110" s="180">
        <f>ROUND(G110*(P110),3)</f>
        <v>0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3">
        <v>9</v>
      </c>
      <c r="C111" s="182" t="s">
        <v>151</v>
      </c>
      <c r="D111" s="315" t="s">
        <v>152</v>
      </c>
      <c r="E111" s="315"/>
      <c r="F111" s="176" t="s">
        <v>90</v>
      </c>
      <c r="G111" s="177">
        <v>19.248000000000001</v>
      </c>
      <c r="H111" s="176"/>
      <c r="I111" s="176">
        <f>ROUND(G111*(H111),2)</f>
        <v>0</v>
      </c>
      <c r="J111" s="178">
        <f>ROUND(G111*(N111),2)</f>
        <v>100.67</v>
      </c>
      <c r="K111" s="179">
        <f>ROUND(G111*(O111),2)</f>
        <v>0</v>
      </c>
      <c r="L111" s="179">
        <f>ROUND(G111*(H111),2)</f>
        <v>0</v>
      </c>
      <c r="M111" s="179"/>
      <c r="N111" s="179">
        <v>5.23</v>
      </c>
      <c r="O111" s="179"/>
      <c r="P111" s="183"/>
      <c r="Q111" s="183"/>
      <c r="R111" s="183"/>
      <c r="S111" s="180">
        <f>ROUND(G111*(P111),3)</f>
        <v>0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4">
        <v>10</v>
      </c>
      <c r="C112" s="191" t="s">
        <v>153</v>
      </c>
      <c r="D112" s="316" t="s">
        <v>154</v>
      </c>
      <c r="E112" s="316"/>
      <c r="F112" s="186" t="s">
        <v>90</v>
      </c>
      <c r="G112" s="187">
        <v>19.632999999999999</v>
      </c>
      <c r="H112" s="186"/>
      <c r="I112" s="186">
        <f>ROUND(G112*(H112),2)</f>
        <v>0</v>
      </c>
      <c r="J112" s="188">
        <f>ROUND(G112*(N112),2)</f>
        <v>229.31</v>
      </c>
      <c r="K112" s="189">
        <f>ROUND(G112*(O112),2)</f>
        <v>0</v>
      </c>
      <c r="L112" s="189"/>
      <c r="M112" s="189">
        <f>ROUND(G112*(H112),2)</f>
        <v>0</v>
      </c>
      <c r="N112" s="189">
        <v>11.68</v>
      </c>
      <c r="O112" s="189"/>
      <c r="P112" s="192">
        <v>3.5999999999999999E-3</v>
      </c>
      <c r="Q112" s="192"/>
      <c r="R112" s="192">
        <v>3.5999999999999999E-3</v>
      </c>
      <c r="S112" s="190">
        <f>ROUND(G112*(P112),3)</f>
        <v>7.0999999999999994E-2</v>
      </c>
      <c r="T112" s="190"/>
      <c r="U112" s="190"/>
      <c r="V112" s="201"/>
      <c r="W112" s="53"/>
      <c r="Z112">
        <v>0</v>
      </c>
    </row>
    <row r="113" spans="1:26" x14ac:dyDescent="0.3">
      <c r="A113" s="10"/>
      <c r="B113" s="212"/>
      <c r="C113" s="174">
        <v>713</v>
      </c>
      <c r="D113" s="312" t="s">
        <v>142</v>
      </c>
      <c r="E113" s="312"/>
      <c r="F113" s="140"/>
      <c r="G113" s="173"/>
      <c r="H113" s="140"/>
      <c r="I113" s="142">
        <f>ROUND((SUM(I108:I112))/1,2)</f>
        <v>0</v>
      </c>
      <c r="J113" s="141"/>
      <c r="K113" s="141"/>
      <c r="L113" s="141">
        <f>ROUND((SUM(L108:L112))/1,2)</f>
        <v>0</v>
      </c>
      <c r="M113" s="141">
        <f>ROUND((SUM(M108:M112))/1,2)</f>
        <v>0</v>
      </c>
      <c r="N113" s="141"/>
      <c r="O113" s="141"/>
      <c r="P113" s="141"/>
      <c r="Q113" s="10"/>
      <c r="R113" s="10"/>
      <c r="S113" s="10">
        <f>ROUND((SUM(S108:S112))/1,2)</f>
        <v>7.0000000000000007E-2</v>
      </c>
      <c r="T113" s="10"/>
      <c r="U113" s="10"/>
      <c r="V113" s="199">
        <f>ROUND((SUM(V108:V112))/1,2)</f>
        <v>0</v>
      </c>
      <c r="W113" s="217"/>
      <c r="X113" s="139"/>
      <c r="Y113" s="139"/>
      <c r="Z113" s="139"/>
    </row>
    <row r="114" spans="1:26" x14ac:dyDescent="0.3">
      <c r="A114" s="1"/>
      <c r="B114" s="208"/>
      <c r="C114" s="1"/>
      <c r="D114" s="1"/>
      <c r="E114" s="133"/>
      <c r="F114" s="133"/>
      <c r="G114" s="167"/>
      <c r="H114" s="133"/>
      <c r="I114" s="133"/>
      <c r="J114" s="134"/>
      <c r="K114" s="134"/>
      <c r="L114" s="134"/>
      <c r="M114" s="134"/>
      <c r="N114" s="134"/>
      <c r="O114" s="134"/>
      <c r="P114" s="134"/>
      <c r="Q114" s="1"/>
      <c r="R114" s="1"/>
      <c r="S114" s="1"/>
      <c r="T114" s="1"/>
      <c r="U114" s="1"/>
      <c r="V114" s="200"/>
      <c r="W114" s="53"/>
    </row>
    <row r="115" spans="1:26" x14ac:dyDescent="0.3">
      <c r="A115" s="10"/>
      <c r="B115" s="212"/>
      <c r="C115" s="174">
        <v>735</v>
      </c>
      <c r="D115" s="312" t="s">
        <v>67</v>
      </c>
      <c r="E115" s="312"/>
      <c r="F115" s="140"/>
      <c r="G115" s="173"/>
      <c r="H115" s="140"/>
      <c r="I115" s="140"/>
      <c r="J115" s="141"/>
      <c r="K115" s="141"/>
      <c r="L115" s="141"/>
      <c r="M115" s="141"/>
      <c r="N115" s="141"/>
      <c r="O115" s="141"/>
      <c r="P115" s="141"/>
      <c r="Q115" s="10"/>
      <c r="R115" s="10"/>
      <c r="S115" s="10"/>
      <c r="T115" s="10"/>
      <c r="U115" s="10"/>
      <c r="V115" s="197"/>
      <c r="W115" s="217"/>
      <c r="X115" s="139"/>
      <c r="Y115" s="139"/>
      <c r="Z115" s="139"/>
    </row>
    <row r="116" spans="1:26" ht="25.05" customHeight="1" x14ac:dyDescent="0.3">
      <c r="A116" s="181"/>
      <c r="B116" s="213">
        <v>11</v>
      </c>
      <c r="C116" s="182" t="s">
        <v>113</v>
      </c>
      <c r="D116" s="315" t="s">
        <v>114</v>
      </c>
      <c r="E116" s="315"/>
      <c r="F116" s="176" t="s">
        <v>112</v>
      </c>
      <c r="G116" s="177">
        <v>1</v>
      </c>
      <c r="H116" s="176"/>
      <c r="I116" s="176">
        <f>ROUND(G116*(H116),2)</f>
        <v>0</v>
      </c>
      <c r="J116" s="178">
        <f>ROUND(G116*(N116),2)</f>
        <v>5.63</v>
      </c>
      <c r="K116" s="179">
        <f>ROUND(G116*(O116),2)</f>
        <v>0</v>
      </c>
      <c r="L116" s="179">
        <f>ROUND(G116*(H116),2)</f>
        <v>0</v>
      </c>
      <c r="M116" s="179"/>
      <c r="N116" s="179">
        <v>5.63</v>
      </c>
      <c r="O116" s="179"/>
      <c r="P116" s="183">
        <v>8.0000000000000007E-5</v>
      </c>
      <c r="Q116" s="183"/>
      <c r="R116" s="183">
        <v>8.0000000000000007E-5</v>
      </c>
      <c r="S116" s="180">
        <f>ROUND(G116*(P116),3)</f>
        <v>0</v>
      </c>
      <c r="T116" s="180"/>
      <c r="U116" s="180"/>
      <c r="V116" s="198">
        <f>ROUND(G116*(X116),3)</f>
        <v>4.5999999999999999E-2</v>
      </c>
      <c r="W116" s="53"/>
      <c r="X116">
        <v>4.5999999999999999E-2</v>
      </c>
      <c r="Z116">
        <v>0</v>
      </c>
    </row>
    <row r="117" spans="1:26" ht="25.05" customHeight="1" x14ac:dyDescent="0.3">
      <c r="A117" s="181"/>
      <c r="B117" s="213">
        <v>12</v>
      </c>
      <c r="C117" s="182" t="s">
        <v>117</v>
      </c>
      <c r="D117" s="315" t="s">
        <v>118</v>
      </c>
      <c r="E117" s="315"/>
      <c r="F117" s="176" t="s">
        <v>112</v>
      </c>
      <c r="G117" s="177">
        <v>1</v>
      </c>
      <c r="H117" s="176"/>
      <c r="I117" s="176">
        <f>ROUND(G117*(H117),2)</f>
        <v>0</v>
      </c>
      <c r="J117" s="178">
        <f>ROUND(G117*(N117),2)</f>
        <v>7.06</v>
      </c>
      <c r="K117" s="179">
        <f>ROUND(G117*(O117),2)</f>
        <v>0</v>
      </c>
      <c r="L117" s="179">
        <f>ROUND(G117*(H117),2)</f>
        <v>0</v>
      </c>
      <c r="M117" s="179"/>
      <c r="N117" s="179">
        <v>7.06</v>
      </c>
      <c r="O117" s="179"/>
      <c r="P117" s="183">
        <v>1.2999999999999999E-4</v>
      </c>
      <c r="Q117" s="183"/>
      <c r="R117" s="183">
        <v>1.2999999999999999E-4</v>
      </c>
      <c r="S117" s="180">
        <f>ROUND(G117*(P117),3)</f>
        <v>0</v>
      </c>
      <c r="T117" s="180"/>
      <c r="U117" s="180"/>
      <c r="V117" s="198"/>
      <c r="W117" s="53"/>
      <c r="Z117">
        <v>0</v>
      </c>
    </row>
    <row r="118" spans="1:26" x14ac:dyDescent="0.3">
      <c r="A118" s="10"/>
      <c r="B118" s="212"/>
      <c r="C118" s="174">
        <v>735</v>
      </c>
      <c r="D118" s="312" t="s">
        <v>67</v>
      </c>
      <c r="E118" s="312"/>
      <c r="F118" s="140"/>
      <c r="G118" s="173"/>
      <c r="H118" s="140"/>
      <c r="I118" s="142">
        <f>ROUND((SUM(I115:I117))/1,2)</f>
        <v>0</v>
      </c>
      <c r="J118" s="141"/>
      <c r="K118" s="141"/>
      <c r="L118" s="141">
        <f>ROUND((SUM(L115:L117))/1,2)</f>
        <v>0</v>
      </c>
      <c r="M118" s="141">
        <f>ROUND((SUM(M115:M117))/1,2)</f>
        <v>0</v>
      </c>
      <c r="N118" s="141"/>
      <c r="O118" s="141"/>
      <c r="P118" s="141"/>
      <c r="Q118" s="10"/>
      <c r="R118" s="10"/>
      <c r="S118" s="10">
        <f>ROUND((SUM(S115:S117))/1,2)</f>
        <v>0</v>
      </c>
      <c r="T118" s="10"/>
      <c r="U118" s="10"/>
      <c r="V118" s="199">
        <f>ROUND((SUM(V115:V117))/1,2)</f>
        <v>0.05</v>
      </c>
      <c r="W118" s="217"/>
      <c r="X118" s="139"/>
      <c r="Y118" s="139"/>
      <c r="Z118" s="139"/>
    </row>
    <row r="119" spans="1:26" x14ac:dyDescent="0.3">
      <c r="A119" s="1"/>
      <c r="B119" s="208"/>
      <c r="C119" s="1"/>
      <c r="D119" s="1"/>
      <c r="E119" s="133"/>
      <c r="F119" s="133"/>
      <c r="G119" s="167"/>
      <c r="H119" s="133"/>
      <c r="I119" s="133"/>
      <c r="J119" s="134"/>
      <c r="K119" s="134"/>
      <c r="L119" s="134"/>
      <c r="M119" s="134"/>
      <c r="N119" s="134"/>
      <c r="O119" s="134"/>
      <c r="P119" s="134"/>
      <c r="Q119" s="1"/>
      <c r="R119" s="1"/>
      <c r="S119" s="1"/>
      <c r="T119" s="1"/>
      <c r="U119" s="1"/>
      <c r="V119" s="200"/>
      <c r="W119" s="53"/>
    </row>
    <row r="120" spans="1:26" x14ac:dyDescent="0.3">
      <c r="A120" s="10"/>
      <c r="B120" s="212"/>
      <c r="C120" s="174">
        <v>744</v>
      </c>
      <c r="D120" s="312" t="s">
        <v>68</v>
      </c>
      <c r="E120" s="312"/>
      <c r="F120" s="140"/>
      <c r="G120" s="173"/>
      <c r="H120" s="140"/>
      <c r="I120" s="140"/>
      <c r="J120" s="141"/>
      <c r="K120" s="141"/>
      <c r="L120" s="141"/>
      <c r="M120" s="141"/>
      <c r="N120" s="141"/>
      <c r="O120" s="141"/>
      <c r="P120" s="141"/>
      <c r="Q120" s="10"/>
      <c r="R120" s="10"/>
      <c r="S120" s="10"/>
      <c r="T120" s="10"/>
      <c r="U120" s="10"/>
      <c r="V120" s="197"/>
      <c r="W120" s="217"/>
      <c r="X120" s="139"/>
      <c r="Y120" s="139"/>
      <c r="Z120" s="139"/>
    </row>
    <row r="121" spans="1:26" ht="25.05" customHeight="1" x14ac:dyDescent="0.3">
      <c r="A121" s="181"/>
      <c r="B121" s="213">
        <v>13</v>
      </c>
      <c r="C121" s="182" t="s">
        <v>119</v>
      </c>
      <c r="D121" s="315" t="s">
        <v>155</v>
      </c>
      <c r="E121" s="315"/>
      <c r="F121" s="176" t="s">
        <v>121</v>
      </c>
      <c r="G121" s="177">
        <v>2</v>
      </c>
      <c r="H121" s="176"/>
      <c r="I121" s="176">
        <f>ROUND(G121*(H121),2)</f>
        <v>0</v>
      </c>
      <c r="J121" s="178">
        <f>ROUND(G121*(N121),2)</f>
        <v>9.68</v>
      </c>
      <c r="K121" s="179">
        <f>ROUND(G121*(O121),2)</f>
        <v>0</v>
      </c>
      <c r="L121" s="179">
        <f>ROUND(G121*(H121),2)</f>
        <v>0</v>
      </c>
      <c r="M121" s="179"/>
      <c r="N121" s="179">
        <v>4.84</v>
      </c>
      <c r="O121" s="179"/>
      <c r="P121" s="183"/>
      <c r="Q121" s="183"/>
      <c r="R121" s="183"/>
      <c r="S121" s="180">
        <f>ROUND(G121*(P121),3)</f>
        <v>0</v>
      </c>
      <c r="T121" s="180"/>
      <c r="U121" s="180"/>
      <c r="V121" s="198"/>
      <c r="W121" s="53"/>
      <c r="Z121">
        <v>0</v>
      </c>
    </row>
    <row r="122" spans="1:26" x14ac:dyDescent="0.3">
      <c r="A122" s="10"/>
      <c r="B122" s="212"/>
      <c r="C122" s="174">
        <v>744</v>
      </c>
      <c r="D122" s="312" t="s">
        <v>68</v>
      </c>
      <c r="E122" s="312"/>
      <c r="F122" s="140"/>
      <c r="G122" s="173"/>
      <c r="H122" s="140"/>
      <c r="I122" s="142">
        <f>ROUND((SUM(I120:I121))/1,2)</f>
        <v>0</v>
      </c>
      <c r="J122" s="141"/>
      <c r="K122" s="141"/>
      <c r="L122" s="141">
        <f>ROUND((SUM(L120:L121))/1,2)</f>
        <v>0</v>
      </c>
      <c r="M122" s="141">
        <f>ROUND((SUM(M120:M121))/1,2)</f>
        <v>0</v>
      </c>
      <c r="N122" s="141"/>
      <c r="O122" s="141"/>
      <c r="P122" s="141"/>
      <c r="Q122" s="10"/>
      <c r="R122" s="10"/>
      <c r="S122" s="10">
        <f>ROUND((SUM(S120:S121))/1,2)</f>
        <v>0</v>
      </c>
      <c r="T122" s="10"/>
      <c r="U122" s="10"/>
      <c r="V122" s="199">
        <f>ROUND((SUM(V120:V121))/1,2)</f>
        <v>0</v>
      </c>
      <c r="W122" s="217"/>
      <c r="X122" s="139"/>
      <c r="Y122" s="139"/>
      <c r="Z122" s="139"/>
    </row>
    <row r="123" spans="1:26" x14ac:dyDescent="0.3">
      <c r="A123" s="1"/>
      <c r="B123" s="208"/>
      <c r="C123" s="1"/>
      <c r="D123" s="1"/>
      <c r="E123" s="133"/>
      <c r="F123" s="133"/>
      <c r="G123" s="167"/>
      <c r="H123" s="133"/>
      <c r="I123" s="133"/>
      <c r="J123" s="134"/>
      <c r="K123" s="134"/>
      <c r="L123" s="134"/>
      <c r="M123" s="134"/>
      <c r="N123" s="134"/>
      <c r="O123" s="134"/>
      <c r="P123" s="134"/>
      <c r="Q123" s="1"/>
      <c r="R123" s="1"/>
      <c r="S123" s="1"/>
      <c r="T123" s="1"/>
      <c r="U123" s="1"/>
      <c r="V123" s="200"/>
      <c r="W123" s="53"/>
    </row>
    <row r="124" spans="1:26" x14ac:dyDescent="0.3">
      <c r="A124" s="10"/>
      <c r="B124" s="212"/>
      <c r="C124" s="174">
        <v>763</v>
      </c>
      <c r="D124" s="312" t="s">
        <v>143</v>
      </c>
      <c r="E124" s="312"/>
      <c r="F124" s="140"/>
      <c r="G124" s="173"/>
      <c r="H124" s="140"/>
      <c r="I124" s="140"/>
      <c r="J124" s="141"/>
      <c r="K124" s="141"/>
      <c r="L124" s="141"/>
      <c r="M124" s="141"/>
      <c r="N124" s="141"/>
      <c r="O124" s="141"/>
      <c r="P124" s="141"/>
      <c r="Q124" s="10"/>
      <c r="R124" s="10"/>
      <c r="S124" s="10"/>
      <c r="T124" s="10"/>
      <c r="U124" s="10"/>
      <c r="V124" s="197"/>
      <c r="W124" s="217"/>
      <c r="X124" s="139"/>
      <c r="Y124" s="139"/>
      <c r="Z124" s="139"/>
    </row>
    <row r="125" spans="1:26" ht="25.05" customHeight="1" x14ac:dyDescent="0.3">
      <c r="A125" s="181"/>
      <c r="B125" s="213">
        <v>14</v>
      </c>
      <c r="C125" s="182" t="s">
        <v>156</v>
      </c>
      <c r="D125" s="315" t="s">
        <v>157</v>
      </c>
      <c r="E125" s="315"/>
      <c r="F125" s="176" t="s">
        <v>90</v>
      </c>
      <c r="G125" s="177">
        <v>19.248000000000001</v>
      </c>
      <c r="H125" s="176"/>
      <c r="I125" s="176">
        <f>ROUND(G125*(H125),2)</f>
        <v>0</v>
      </c>
      <c r="J125" s="178">
        <f>ROUND(G125*(N125),2)</f>
        <v>588.41</v>
      </c>
      <c r="K125" s="179">
        <f>ROUND(G125*(O125),2)</f>
        <v>0</v>
      </c>
      <c r="L125" s="179">
        <f>ROUND(G125*(H125),2)</f>
        <v>0</v>
      </c>
      <c r="M125" s="179"/>
      <c r="N125" s="179">
        <v>30.57</v>
      </c>
      <c r="O125" s="179"/>
      <c r="P125" s="183">
        <v>1.418E-2</v>
      </c>
      <c r="Q125" s="183"/>
      <c r="R125" s="183">
        <v>1.418E-2</v>
      </c>
      <c r="S125" s="180">
        <f>ROUND(G125*(P125),3)</f>
        <v>0.27300000000000002</v>
      </c>
      <c r="T125" s="180"/>
      <c r="U125" s="180"/>
      <c r="V125" s="198"/>
      <c r="W125" s="53"/>
      <c r="Z125">
        <v>0</v>
      </c>
    </row>
    <row r="126" spans="1:26" ht="25.05" customHeight="1" x14ac:dyDescent="0.3">
      <c r="A126" s="181"/>
      <c r="B126" s="213">
        <v>15</v>
      </c>
      <c r="C126" s="182" t="s">
        <v>158</v>
      </c>
      <c r="D126" s="315" t="s">
        <v>159</v>
      </c>
      <c r="E126" s="315"/>
      <c r="F126" s="176" t="s">
        <v>90</v>
      </c>
      <c r="G126" s="177">
        <v>19.248000000000001</v>
      </c>
      <c r="H126" s="176"/>
      <c r="I126" s="176">
        <f>ROUND(G126*(H126),2)</f>
        <v>0</v>
      </c>
      <c r="J126" s="178">
        <f>ROUND(G126*(N126),2)</f>
        <v>404.21</v>
      </c>
      <c r="K126" s="179">
        <f>ROUND(G126*(O126),2)</f>
        <v>0</v>
      </c>
      <c r="L126" s="179">
        <f>ROUND(G126*(H126),2)</f>
        <v>0</v>
      </c>
      <c r="M126" s="179"/>
      <c r="N126" s="179">
        <v>21</v>
      </c>
      <c r="O126" s="179"/>
      <c r="P126" s="183">
        <v>2.33E-3</v>
      </c>
      <c r="Q126" s="183"/>
      <c r="R126" s="183">
        <v>2.33E-3</v>
      </c>
      <c r="S126" s="180">
        <f>ROUND(G126*(P126),3)</f>
        <v>4.4999999999999998E-2</v>
      </c>
      <c r="T126" s="180"/>
      <c r="U126" s="180"/>
      <c r="V126" s="198"/>
      <c r="W126" s="53"/>
      <c r="Z126">
        <v>0</v>
      </c>
    </row>
    <row r="127" spans="1:26" ht="25.05" customHeight="1" x14ac:dyDescent="0.3">
      <c r="A127" s="181"/>
      <c r="B127" s="213">
        <v>16</v>
      </c>
      <c r="C127" s="182" t="s">
        <v>160</v>
      </c>
      <c r="D127" s="315" t="s">
        <v>161</v>
      </c>
      <c r="E127" s="315"/>
      <c r="F127" s="176" t="s">
        <v>107</v>
      </c>
      <c r="G127" s="177">
        <v>0.318</v>
      </c>
      <c r="H127" s="176"/>
      <c r="I127" s="176">
        <f>ROUND(G127*(H127),2)</f>
        <v>0</v>
      </c>
      <c r="J127" s="178">
        <f>ROUND(G127*(N127),2)</f>
        <v>16.96</v>
      </c>
      <c r="K127" s="179">
        <f>ROUND(G127*(O127),2)</f>
        <v>0</v>
      </c>
      <c r="L127" s="179">
        <f>ROUND(G127*(H127),2)</f>
        <v>0</v>
      </c>
      <c r="M127" s="179"/>
      <c r="N127" s="179">
        <v>53.33</v>
      </c>
      <c r="O127" s="179"/>
      <c r="P127" s="183"/>
      <c r="Q127" s="183"/>
      <c r="R127" s="183"/>
      <c r="S127" s="180">
        <f>ROUND(G127*(P127),3)</f>
        <v>0</v>
      </c>
      <c r="T127" s="180"/>
      <c r="U127" s="180"/>
      <c r="V127" s="198"/>
      <c r="W127" s="53"/>
      <c r="Z127">
        <v>0</v>
      </c>
    </row>
    <row r="128" spans="1:26" x14ac:dyDescent="0.3">
      <c r="A128" s="10"/>
      <c r="B128" s="212"/>
      <c r="C128" s="174">
        <v>763</v>
      </c>
      <c r="D128" s="312" t="s">
        <v>143</v>
      </c>
      <c r="E128" s="312"/>
      <c r="F128" s="140"/>
      <c r="G128" s="173"/>
      <c r="H128" s="140"/>
      <c r="I128" s="142">
        <f>ROUND((SUM(I124:I127))/1,2)</f>
        <v>0</v>
      </c>
      <c r="J128" s="141"/>
      <c r="K128" s="141"/>
      <c r="L128" s="141">
        <f>ROUND((SUM(L124:L127))/1,2)</f>
        <v>0</v>
      </c>
      <c r="M128" s="141">
        <f>ROUND((SUM(M124:M127))/1,2)</f>
        <v>0</v>
      </c>
      <c r="N128" s="141"/>
      <c r="O128" s="141"/>
      <c r="P128" s="141"/>
      <c r="Q128" s="10"/>
      <c r="R128" s="10"/>
      <c r="S128" s="10">
        <f>ROUND((SUM(S124:S127))/1,2)</f>
        <v>0.32</v>
      </c>
      <c r="T128" s="10"/>
      <c r="U128" s="10"/>
      <c r="V128" s="199">
        <f>ROUND((SUM(V124:V127))/1,2)</f>
        <v>0</v>
      </c>
      <c r="W128" s="217"/>
      <c r="X128" s="139"/>
      <c r="Y128" s="139"/>
      <c r="Z128" s="139"/>
    </row>
    <row r="129" spans="1:26" x14ac:dyDescent="0.3">
      <c r="A129" s="1"/>
      <c r="B129" s="208"/>
      <c r="C129" s="1"/>
      <c r="D129" s="1"/>
      <c r="E129" s="133"/>
      <c r="F129" s="133"/>
      <c r="G129" s="167"/>
      <c r="H129" s="133"/>
      <c r="I129" s="133"/>
      <c r="J129" s="134"/>
      <c r="K129" s="134"/>
      <c r="L129" s="134"/>
      <c r="M129" s="134"/>
      <c r="N129" s="134"/>
      <c r="O129" s="134"/>
      <c r="P129" s="134"/>
      <c r="Q129" s="1"/>
      <c r="R129" s="1"/>
      <c r="S129" s="1"/>
      <c r="T129" s="1"/>
      <c r="U129" s="1"/>
      <c r="V129" s="200"/>
      <c r="W129" s="53"/>
    </row>
    <row r="130" spans="1:26" x14ac:dyDescent="0.3">
      <c r="A130" s="10"/>
      <c r="B130" s="212"/>
      <c r="C130" s="174">
        <v>783</v>
      </c>
      <c r="D130" s="312" t="s">
        <v>70</v>
      </c>
      <c r="E130" s="312"/>
      <c r="F130" s="140"/>
      <c r="G130" s="173"/>
      <c r="H130" s="140"/>
      <c r="I130" s="140"/>
      <c r="J130" s="141"/>
      <c r="K130" s="141"/>
      <c r="L130" s="141"/>
      <c r="M130" s="141"/>
      <c r="N130" s="141"/>
      <c r="O130" s="141"/>
      <c r="P130" s="141"/>
      <c r="Q130" s="10"/>
      <c r="R130" s="10"/>
      <c r="S130" s="10"/>
      <c r="T130" s="10"/>
      <c r="U130" s="10"/>
      <c r="V130" s="197"/>
      <c r="W130" s="217"/>
      <c r="X130" s="139"/>
      <c r="Y130" s="139"/>
      <c r="Z130" s="139"/>
    </row>
    <row r="131" spans="1:26" ht="34.950000000000003" customHeight="1" x14ac:dyDescent="0.3">
      <c r="A131" s="181"/>
      <c r="B131" s="213">
        <v>17</v>
      </c>
      <c r="C131" s="182" t="s">
        <v>133</v>
      </c>
      <c r="D131" s="315" t="s">
        <v>162</v>
      </c>
      <c r="E131" s="315"/>
      <c r="F131" s="176" t="s">
        <v>90</v>
      </c>
      <c r="G131" s="177">
        <v>31.907</v>
      </c>
      <c r="H131" s="176"/>
      <c r="I131" s="176">
        <f>ROUND(G131*(H131),2)</f>
        <v>0</v>
      </c>
      <c r="J131" s="178">
        <f>ROUND(G131*(N131),2)</f>
        <v>103.7</v>
      </c>
      <c r="K131" s="179">
        <f>ROUND(G131*(O131),2)</f>
        <v>0</v>
      </c>
      <c r="L131" s="179">
        <f>ROUND(G131*(H131),2)</f>
        <v>0</v>
      </c>
      <c r="M131" s="179"/>
      <c r="N131" s="179">
        <v>3.25</v>
      </c>
      <c r="O131" s="179"/>
      <c r="P131" s="183">
        <v>3.3E-4</v>
      </c>
      <c r="Q131" s="183"/>
      <c r="R131" s="183">
        <v>3.3E-4</v>
      </c>
      <c r="S131" s="180">
        <f>ROUND(G131*(P131),3)</f>
        <v>1.0999999999999999E-2</v>
      </c>
      <c r="T131" s="180"/>
      <c r="U131" s="180"/>
      <c r="V131" s="198"/>
      <c r="W131" s="53"/>
      <c r="Z131">
        <v>0</v>
      </c>
    </row>
    <row r="132" spans="1:26" ht="34.950000000000003" customHeight="1" x14ac:dyDescent="0.3">
      <c r="A132" s="181"/>
      <c r="B132" s="213">
        <v>18</v>
      </c>
      <c r="C132" s="182" t="s">
        <v>163</v>
      </c>
      <c r="D132" s="315" t="s">
        <v>164</v>
      </c>
      <c r="E132" s="315"/>
      <c r="F132" s="176" t="s">
        <v>90</v>
      </c>
      <c r="G132" s="177">
        <v>19.248000000000001</v>
      </c>
      <c r="H132" s="176"/>
      <c r="I132" s="176">
        <f>ROUND(G132*(H132),2)</f>
        <v>0</v>
      </c>
      <c r="J132" s="178">
        <f>ROUND(G132*(N132),2)</f>
        <v>58.32</v>
      </c>
      <c r="K132" s="179">
        <f>ROUND(G132*(O132),2)</f>
        <v>0</v>
      </c>
      <c r="L132" s="179">
        <f>ROUND(G132*(H132),2)</f>
        <v>0</v>
      </c>
      <c r="M132" s="179"/>
      <c r="N132" s="179">
        <v>3.03</v>
      </c>
      <c r="O132" s="179"/>
      <c r="P132" s="183">
        <v>3.3E-4</v>
      </c>
      <c r="Q132" s="183"/>
      <c r="R132" s="183">
        <v>3.3E-4</v>
      </c>
      <c r="S132" s="180">
        <f>ROUND(G132*(P132),3)</f>
        <v>6.0000000000000001E-3</v>
      </c>
      <c r="T132" s="180"/>
      <c r="U132" s="180"/>
      <c r="V132" s="198"/>
      <c r="W132" s="53"/>
      <c r="Z132">
        <v>0</v>
      </c>
    </row>
    <row r="133" spans="1:26" ht="25.05" customHeight="1" x14ac:dyDescent="0.3">
      <c r="A133" s="181"/>
      <c r="B133" s="213">
        <v>19</v>
      </c>
      <c r="C133" s="182" t="s">
        <v>137</v>
      </c>
      <c r="D133" s="315" t="s">
        <v>138</v>
      </c>
      <c r="E133" s="315"/>
      <c r="F133" s="176" t="s">
        <v>90</v>
      </c>
      <c r="G133" s="177">
        <v>31.907</v>
      </c>
      <c r="H133" s="176"/>
      <c r="I133" s="176">
        <f>ROUND(G133*(H133),2)</f>
        <v>0</v>
      </c>
      <c r="J133" s="178">
        <f>ROUND(G133*(N133),2)</f>
        <v>36.369999999999997</v>
      </c>
      <c r="K133" s="179">
        <f>ROUND(G133*(O133),2)</f>
        <v>0</v>
      </c>
      <c r="L133" s="179">
        <f>ROUND(G133*(H133),2)</f>
        <v>0</v>
      </c>
      <c r="M133" s="179"/>
      <c r="N133" s="179">
        <v>1.1400000000000001</v>
      </c>
      <c r="O133" s="179"/>
      <c r="P133" s="183"/>
      <c r="Q133" s="183"/>
      <c r="R133" s="183"/>
      <c r="S133" s="180">
        <f>ROUND(G133*(P133),3)</f>
        <v>0</v>
      </c>
      <c r="T133" s="180"/>
      <c r="U133" s="180"/>
      <c r="V133" s="198"/>
      <c r="W133" s="53"/>
      <c r="Z133">
        <v>0</v>
      </c>
    </row>
    <row r="134" spans="1:26" x14ac:dyDescent="0.3">
      <c r="A134" s="10"/>
      <c r="B134" s="212"/>
      <c r="C134" s="174">
        <v>783</v>
      </c>
      <c r="D134" s="312" t="s">
        <v>70</v>
      </c>
      <c r="E134" s="312"/>
      <c r="F134" s="10"/>
      <c r="G134" s="173"/>
      <c r="H134" s="140"/>
      <c r="I134" s="142">
        <f>ROUND((SUM(I130:I133))/1,2)</f>
        <v>0</v>
      </c>
      <c r="J134" s="10"/>
      <c r="K134" s="10"/>
      <c r="L134" s="10">
        <f>ROUND((SUM(L130:L133))/1,2)</f>
        <v>0</v>
      </c>
      <c r="M134" s="10">
        <f>ROUND((SUM(M130:M133))/1,2)</f>
        <v>0</v>
      </c>
      <c r="N134" s="10"/>
      <c r="O134" s="10"/>
      <c r="P134" s="10"/>
      <c r="Q134" s="10"/>
      <c r="R134" s="10"/>
      <c r="S134" s="10">
        <f>ROUND((SUM(S130:S133))/1,2)</f>
        <v>0.02</v>
      </c>
      <c r="T134" s="10"/>
      <c r="U134" s="10"/>
      <c r="V134" s="199">
        <f>ROUND((SUM(V130:V133))/1,2)</f>
        <v>0</v>
      </c>
      <c r="W134" s="217"/>
      <c r="X134" s="139"/>
      <c r="Y134" s="139"/>
      <c r="Z134" s="139"/>
    </row>
    <row r="135" spans="1:26" x14ac:dyDescent="0.3">
      <c r="A135" s="1"/>
      <c r="B135" s="208"/>
      <c r="C135" s="1"/>
      <c r="D135" s="1"/>
      <c r="E135" s="1"/>
      <c r="F135" s="1"/>
      <c r="G135" s="167"/>
      <c r="H135" s="133"/>
      <c r="I135" s="13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00"/>
      <c r="W135" s="53"/>
    </row>
    <row r="136" spans="1:26" x14ac:dyDescent="0.3">
      <c r="A136" s="10"/>
      <c r="B136" s="212"/>
      <c r="C136" s="174">
        <v>784</v>
      </c>
      <c r="D136" s="312" t="s">
        <v>71</v>
      </c>
      <c r="E136" s="312"/>
      <c r="F136" s="10"/>
      <c r="G136" s="173"/>
      <c r="H136" s="140"/>
      <c r="I136" s="14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97"/>
      <c r="W136" s="217"/>
      <c r="X136" s="139"/>
      <c r="Y136" s="139"/>
      <c r="Z136" s="139"/>
    </row>
    <row r="137" spans="1:26" ht="25.05" customHeight="1" x14ac:dyDescent="0.3">
      <c r="A137" s="181"/>
      <c r="B137" s="213">
        <v>20</v>
      </c>
      <c r="C137" s="182" t="s">
        <v>139</v>
      </c>
      <c r="D137" s="315" t="s">
        <v>140</v>
      </c>
      <c r="E137" s="315"/>
      <c r="F137" s="175" t="s">
        <v>90</v>
      </c>
      <c r="G137" s="177">
        <v>19.248000000000001</v>
      </c>
      <c r="H137" s="176"/>
      <c r="I137" s="176">
        <f>ROUND(G137*(H137),2)</f>
        <v>0</v>
      </c>
      <c r="J137" s="175">
        <f>ROUND(G137*(N137),2)</f>
        <v>15.98</v>
      </c>
      <c r="K137" s="180">
        <f>ROUND(G137*(O137),2)</f>
        <v>0</v>
      </c>
      <c r="L137" s="180">
        <f>ROUND(G137*(H137),2)</f>
        <v>0</v>
      </c>
      <c r="M137" s="180"/>
      <c r="N137" s="180">
        <v>0.83</v>
      </c>
      <c r="O137" s="180"/>
      <c r="P137" s="183">
        <v>1.4999999999999999E-4</v>
      </c>
      <c r="Q137" s="183"/>
      <c r="R137" s="183">
        <v>1.4999999999999999E-4</v>
      </c>
      <c r="S137" s="180">
        <f>ROUND(G137*(P137),3)</f>
        <v>3.0000000000000001E-3</v>
      </c>
      <c r="T137" s="180"/>
      <c r="U137" s="180"/>
      <c r="V137" s="198"/>
      <c r="W137" s="53"/>
      <c r="Z137">
        <v>0</v>
      </c>
    </row>
    <row r="138" spans="1:26" x14ac:dyDescent="0.3">
      <c r="A138" s="10"/>
      <c r="B138" s="212"/>
      <c r="C138" s="174">
        <v>784</v>
      </c>
      <c r="D138" s="312" t="s">
        <v>71</v>
      </c>
      <c r="E138" s="312"/>
      <c r="F138" s="10"/>
      <c r="G138" s="173"/>
      <c r="H138" s="140"/>
      <c r="I138" s="142">
        <f>ROUND((SUM(I136:I137))/1,2)</f>
        <v>0</v>
      </c>
      <c r="J138" s="10"/>
      <c r="K138" s="10"/>
      <c r="L138" s="10">
        <f>ROUND((SUM(L136:L137))/1,2)</f>
        <v>0</v>
      </c>
      <c r="M138" s="10">
        <f>ROUND((SUM(M136:M137))/1,2)</f>
        <v>0</v>
      </c>
      <c r="N138" s="10"/>
      <c r="O138" s="10"/>
      <c r="P138" s="10"/>
      <c r="Q138" s="10"/>
      <c r="R138" s="10"/>
      <c r="S138" s="10">
        <f>ROUND((SUM(S136:S137))/1,2)</f>
        <v>0</v>
      </c>
      <c r="T138" s="10"/>
      <c r="U138" s="10"/>
      <c r="V138" s="199">
        <f>ROUND((SUM(V136:V137))/1,2)</f>
        <v>0</v>
      </c>
      <c r="W138" s="217"/>
      <c r="X138" s="139"/>
      <c r="Y138" s="139"/>
      <c r="Z138" s="139"/>
    </row>
    <row r="139" spans="1:26" x14ac:dyDescent="0.3">
      <c r="A139" s="1"/>
      <c r="B139" s="208"/>
      <c r="C139" s="1"/>
      <c r="D139" s="1"/>
      <c r="E139" s="1"/>
      <c r="F139" s="1"/>
      <c r="G139" s="167"/>
      <c r="H139" s="133"/>
      <c r="I139" s="13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00"/>
      <c r="W139" s="53"/>
    </row>
    <row r="140" spans="1:26" x14ac:dyDescent="0.3">
      <c r="A140" s="10"/>
      <c r="B140" s="212"/>
      <c r="C140" s="10"/>
      <c r="D140" s="313" t="s">
        <v>66</v>
      </c>
      <c r="E140" s="313"/>
      <c r="F140" s="10"/>
      <c r="G140" s="173"/>
      <c r="H140" s="140"/>
      <c r="I140" s="142">
        <f>ROUND((SUM(I107:I139))/2,2)</f>
        <v>0</v>
      </c>
      <c r="J140" s="10"/>
      <c r="K140" s="10"/>
      <c r="L140" s="140">
        <f>ROUND((SUM(L107:L139))/2,2)</f>
        <v>0</v>
      </c>
      <c r="M140" s="140">
        <f>ROUND((SUM(M107:M139))/2,2)</f>
        <v>0</v>
      </c>
      <c r="N140" s="10"/>
      <c r="O140" s="10"/>
      <c r="P140" s="184"/>
      <c r="Q140" s="10"/>
      <c r="R140" s="10"/>
      <c r="S140" s="184">
        <f>ROUND((SUM(S107:S139))/2,2)</f>
        <v>0.41</v>
      </c>
      <c r="T140" s="10"/>
      <c r="U140" s="10"/>
      <c r="V140" s="199">
        <f>ROUND((SUM(V107:V139))/2,2)</f>
        <v>0.05</v>
      </c>
      <c r="W140" s="53"/>
    </row>
    <row r="141" spans="1:26" x14ac:dyDescent="0.3">
      <c r="A141" s="1"/>
      <c r="B141" s="208"/>
      <c r="C141" s="1"/>
      <c r="D141" s="1"/>
      <c r="E141" s="1"/>
      <c r="F141" s="1"/>
      <c r="G141" s="167"/>
      <c r="H141" s="133"/>
      <c r="I141" s="13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00"/>
      <c r="W141" s="53"/>
    </row>
    <row r="142" spans="1:26" x14ac:dyDescent="0.3">
      <c r="A142" s="10"/>
      <c r="B142" s="212"/>
      <c r="C142" s="10"/>
      <c r="D142" s="313" t="s">
        <v>144</v>
      </c>
      <c r="E142" s="313"/>
      <c r="F142" s="10"/>
      <c r="G142" s="173"/>
      <c r="H142" s="140"/>
      <c r="I142" s="14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97"/>
      <c r="W142" s="217"/>
      <c r="X142" s="139"/>
      <c r="Y142" s="139"/>
      <c r="Z142" s="139"/>
    </row>
    <row r="143" spans="1:26" x14ac:dyDescent="0.3">
      <c r="A143" s="10"/>
      <c r="B143" s="212"/>
      <c r="C143" s="174">
        <v>921</v>
      </c>
      <c r="D143" s="312" t="s">
        <v>145</v>
      </c>
      <c r="E143" s="312"/>
      <c r="F143" s="10"/>
      <c r="G143" s="173"/>
      <c r="H143" s="140"/>
      <c r="I143" s="14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97"/>
      <c r="W143" s="217"/>
      <c r="X143" s="139"/>
      <c r="Y143" s="139"/>
      <c r="Z143" s="139"/>
    </row>
    <row r="144" spans="1:26" ht="25.05" customHeight="1" x14ac:dyDescent="0.3">
      <c r="A144" s="181"/>
      <c r="B144" s="213">
        <v>21</v>
      </c>
      <c r="C144" s="182" t="s">
        <v>165</v>
      </c>
      <c r="D144" s="315" t="s">
        <v>166</v>
      </c>
      <c r="E144" s="315"/>
      <c r="F144" s="175" t="s">
        <v>167</v>
      </c>
      <c r="G144" s="177">
        <v>1</v>
      </c>
      <c r="H144" s="176"/>
      <c r="I144" s="176">
        <f t="shared" ref="I144:I155" si="0">ROUND(G144*(H144),2)</f>
        <v>0</v>
      </c>
      <c r="J144" s="175">
        <f t="shared" ref="J144:J155" si="1">ROUND(G144*(N144),2)</f>
        <v>5.57</v>
      </c>
      <c r="K144" s="180">
        <f t="shared" ref="K144:K155" si="2">ROUND(G144*(O144),2)</f>
        <v>0</v>
      </c>
      <c r="L144" s="180">
        <f>ROUND(G144*(H144),2)</f>
        <v>0</v>
      </c>
      <c r="M144" s="180"/>
      <c r="N144" s="180">
        <v>5.57</v>
      </c>
      <c r="O144" s="180"/>
      <c r="P144" s="183"/>
      <c r="Q144" s="183"/>
      <c r="R144" s="183"/>
      <c r="S144" s="180">
        <f t="shared" ref="S144:S155" si="3">ROUND(G144*(P144),3)</f>
        <v>0</v>
      </c>
      <c r="T144" s="180"/>
      <c r="U144" s="180"/>
      <c r="V144" s="198"/>
      <c r="W144" s="53"/>
      <c r="Z144">
        <v>0</v>
      </c>
    </row>
    <row r="145" spans="1:26" ht="25.05" customHeight="1" x14ac:dyDescent="0.3">
      <c r="A145" s="181"/>
      <c r="B145" s="213">
        <v>22</v>
      </c>
      <c r="C145" s="182" t="s">
        <v>168</v>
      </c>
      <c r="D145" s="315" t="s">
        <v>169</v>
      </c>
      <c r="E145" s="315"/>
      <c r="F145" s="175" t="s">
        <v>167</v>
      </c>
      <c r="G145" s="177">
        <v>3</v>
      </c>
      <c r="H145" s="176"/>
      <c r="I145" s="176">
        <f t="shared" si="0"/>
        <v>0</v>
      </c>
      <c r="J145" s="175">
        <f t="shared" si="1"/>
        <v>66.42</v>
      </c>
      <c r="K145" s="180">
        <f t="shared" si="2"/>
        <v>0</v>
      </c>
      <c r="L145" s="180">
        <f>ROUND(G145*(H145),2)</f>
        <v>0</v>
      </c>
      <c r="M145" s="180"/>
      <c r="N145" s="180">
        <v>22.14</v>
      </c>
      <c r="O145" s="180"/>
      <c r="P145" s="183"/>
      <c r="Q145" s="183"/>
      <c r="R145" s="183"/>
      <c r="S145" s="180">
        <f t="shared" si="3"/>
        <v>0</v>
      </c>
      <c r="T145" s="180"/>
      <c r="U145" s="180"/>
      <c r="V145" s="198"/>
      <c r="W145" s="53"/>
      <c r="Z145">
        <v>0</v>
      </c>
    </row>
    <row r="146" spans="1:26" ht="25.05" customHeight="1" x14ac:dyDescent="0.3">
      <c r="A146" s="181"/>
      <c r="B146" s="213">
        <v>23</v>
      </c>
      <c r="C146" s="182" t="s">
        <v>170</v>
      </c>
      <c r="D146" s="315" t="s">
        <v>171</v>
      </c>
      <c r="E146" s="315"/>
      <c r="F146" s="175" t="s">
        <v>124</v>
      </c>
      <c r="G146" s="177">
        <v>5</v>
      </c>
      <c r="H146" s="176"/>
      <c r="I146" s="176">
        <f t="shared" si="0"/>
        <v>0</v>
      </c>
      <c r="J146" s="175">
        <f t="shared" si="1"/>
        <v>14.1</v>
      </c>
      <c r="K146" s="180">
        <f t="shared" si="2"/>
        <v>0</v>
      </c>
      <c r="L146" s="180">
        <f>ROUND(G146*(H146),2)</f>
        <v>0</v>
      </c>
      <c r="M146" s="180"/>
      <c r="N146" s="180">
        <v>2.82</v>
      </c>
      <c r="O146" s="180"/>
      <c r="P146" s="183"/>
      <c r="Q146" s="183"/>
      <c r="R146" s="183"/>
      <c r="S146" s="180">
        <f t="shared" si="3"/>
        <v>0</v>
      </c>
      <c r="T146" s="180"/>
      <c r="U146" s="180"/>
      <c r="V146" s="198"/>
      <c r="W146" s="53"/>
      <c r="Z146">
        <v>0</v>
      </c>
    </row>
    <row r="147" spans="1:26" ht="25.05" customHeight="1" x14ac:dyDescent="0.3">
      <c r="A147" s="181"/>
      <c r="B147" s="213">
        <v>24</v>
      </c>
      <c r="C147" s="182" t="s">
        <v>172</v>
      </c>
      <c r="D147" s="315" t="s">
        <v>173</v>
      </c>
      <c r="E147" s="315"/>
      <c r="F147" s="175" t="s">
        <v>167</v>
      </c>
      <c r="G147" s="177">
        <v>1</v>
      </c>
      <c r="H147" s="176"/>
      <c r="I147" s="176">
        <f t="shared" si="0"/>
        <v>0</v>
      </c>
      <c r="J147" s="175">
        <f t="shared" si="1"/>
        <v>2.21</v>
      </c>
      <c r="K147" s="180">
        <f t="shared" si="2"/>
        <v>0</v>
      </c>
      <c r="L147" s="180">
        <f>ROUND(G147*(H147),2)</f>
        <v>0</v>
      </c>
      <c r="M147" s="180"/>
      <c r="N147" s="180">
        <v>2.21</v>
      </c>
      <c r="O147" s="180"/>
      <c r="P147" s="183"/>
      <c r="Q147" s="183"/>
      <c r="R147" s="183"/>
      <c r="S147" s="180">
        <f t="shared" si="3"/>
        <v>0</v>
      </c>
      <c r="T147" s="180"/>
      <c r="U147" s="180"/>
      <c r="V147" s="198"/>
      <c r="W147" s="53"/>
      <c r="Z147">
        <v>0</v>
      </c>
    </row>
    <row r="148" spans="1:26" ht="25.05" customHeight="1" x14ac:dyDescent="0.3">
      <c r="A148" s="181"/>
      <c r="B148" s="214">
        <v>25</v>
      </c>
      <c r="C148" s="191" t="s">
        <v>174</v>
      </c>
      <c r="D148" s="316" t="s">
        <v>175</v>
      </c>
      <c r="E148" s="316"/>
      <c r="F148" s="185" t="s">
        <v>124</v>
      </c>
      <c r="G148" s="187">
        <v>5</v>
      </c>
      <c r="H148" s="186"/>
      <c r="I148" s="186">
        <f t="shared" si="0"/>
        <v>0</v>
      </c>
      <c r="J148" s="185">
        <f t="shared" si="1"/>
        <v>8.9</v>
      </c>
      <c r="K148" s="190">
        <f t="shared" si="2"/>
        <v>0</v>
      </c>
      <c r="L148" s="190"/>
      <c r="M148" s="190">
        <f>ROUND(G148*(H148),2)</f>
        <v>0</v>
      </c>
      <c r="N148" s="190">
        <v>1.78</v>
      </c>
      <c r="O148" s="190"/>
      <c r="P148" s="192"/>
      <c r="Q148" s="192"/>
      <c r="R148" s="192"/>
      <c r="S148" s="190">
        <f t="shared" si="3"/>
        <v>0</v>
      </c>
      <c r="T148" s="190"/>
      <c r="U148" s="190"/>
      <c r="V148" s="201"/>
      <c r="W148" s="53"/>
      <c r="Z148">
        <v>0</v>
      </c>
    </row>
    <row r="149" spans="1:26" ht="25.05" customHeight="1" x14ac:dyDescent="0.3">
      <c r="A149" s="181"/>
      <c r="B149" s="214">
        <v>26</v>
      </c>
      <c r="C149" s="191" t="s">
        <v>176</v>
      </c>
      <c r="D149" s="316" t="s">
        <v>177</v>
      </c>
      <c r="E149" s="316"/>
      <c r="F149" s="185" t="s">
        <v>167</v>
      </c>
      <c r="G149" s="187">
        <v>1</v>
      </c>
      <c r="H149" s="186"/>
      <c r="I149" s="186">
        <f t="shared" si="0"/>
        <v>0</v>
      </c>
      <c r="J149" s="185">
        <f t="shared" si="1"/>
        <v>5.84</v>
      </c>
      <c r="K149" s="190">
        <f t="shared" si="2"/>
        <v>0</v>
      </c>
      <c r="L149" s="190"/>
      <c r="M149" s="190">
        <f>ROUND(G149*(H149),2)</f>
        <v>0</v>
      </c>
      <c r="N149" s="190">
        <v>5.84</v>
      </c>
      <c r="O149" s="190"/>
      <c r="P149" s="192"/>
      <c r="Q149" s="192"/>
      <c r="R149" s="192"/>
      <c r="S149" s="190">
        <f t="shared" si="3"/>
        <v>0</v>
      </c>
      <c r="T149" s="190"/>
      <c r="U149" s="190"/>
      <c r="V149" s="201"/>
      <c r="W149" s="53"/>
      <c r="Z149">
        <v>0</v>
      </c>
    </row>
    <row r="150" spans="1:26" ht="25.05" customHeight="1" x14ac:dyDescent="0.3">
      <c r="A150" s="181"/>
      <c r="B150" s="214">
        <v>27</v>
      </c>
      <c r="C150" s="191" t="s">
        <v>178</v>
      </c>
      <c r="D150" s="316" t="s">
        <v>179</v>
      </c>
      <c r="E150" s="316"/>
      <c r="F150" s="185" t="s">
        <v>167</v>
      </c>
      <c r="G150" s="187">
        <v>3</v>
      </c>
      <c r="H150" s="186"/>
      <c r="I150" s="186">
        <f t="shared" si="0"/>
        <v>0</v>
      </c>
      <c r="J150" s="185">
        <f t="shared" si="1"/>
        <v>140.22</v>
      </c>
      <c r="K150" s="190">
        <f t="shared" si="2"/>
        <v>0</v>
      </c>
      <c r="L150" s="190"/>
      <c r="M150" s="190">
        <f>ROUND(G150*(H150),2)</f>
        <v>0</v>
      </c>
      <c r="N150" s="190">
        <v>46.74</v>
      </c>
      <c r="O150" s="190"/>
      <c r="P150" s="192"/>
      <c r="Q150" s="192"/>
      <c r="R150" s="192"/>
      <c r="S150" s="190">
        <f t="shared" si="3"/>
        <v>0</v>
      </c>
      <c r="T150" s="190"/>
      <c r="U150" s="190"/>
      <c r="V150" s="201"/>
      <c r="W150" s="53"/>
      <c r="Z150">
        <v>0</v>
      </c>
    </row>
    <row r="151" spans="1:26" ht="25.05" customHeight="1" x14ac:dyDescent="0.3">
      <c r="A151" s="181"/>
      <c r="B151" s="214">
        <v>28</v>
      </c>
      <c r="C151" s="191" t="s">
        <v>180</v>
      </c>
      <c r="D151" s="316" t="s">
        <v>181</v>
      </c>
      <c r="E151" s="316"/>
      <c r="F151" s="185" t="s">
        <v>167</v>
      </c>
      <c r="G151" s="187">
        <v>1</v>
      </c>
      <c r="H151" s="186"/>
      <c r="I151" s="186">
        <f t="shared" si="0"/>
        <v>0</v>
      </c>
      <c r="J151" s="185">
        <f t="shared" si="1"/>
        <v>3.01</v>
      </c>
      <c r="K151" s="190">
        <f t="shared" si="2"/>
        <v>0</v>
      </c>
      <c r="L151" s="190"/>
      <c r="M151" s="190">
        <f>ROUND(G151*(H151),2)</f>
        <v>0</v>
      </c>
      <c r="N151" s="190">
        <v>3.01</v>
      </c>
      <c r="O151" s="190"/>
      <c r="P151" s="192"/>
      <c r="Q151" s="192"/>
      <c r="R151" s="192"/>
      <c r="S151" s="190">
        <f t="shared" si="3"/>
        <v>0</v>
      </c>
      <c r="T151" s="190"/>
      <c r="U151" s="190"/>
      <c r="V151" s="201"/>
      <c r="W151" s="53"/>
      <c r="Z151">
        <v>0</v>
      </c>
    </row>
    <row r="152" spans="1:26" ht="25.05" customHeight="1" x14ac:dyDescent="0.3">
      <c r="A152" s="181"/>
      <c r="B152" s="214">
        <v>29</v>
      </c>
      <c r="C152" s="191" t="s">
        <v>182</v>
      </c>
      <c r="D152" s="316" t="s">
        <v>183</v>
      </c>
      <c r="E152" s="316"/>
      <c r="F152" s="185" t="s">
        <v>167</v>
      </c>
      <c r="G152" s="187">
        <v>1</v>
      </c>
      <c r="H152" s="186"/>
      <c r="I152" s="186">
        <f t="shared" si="0"/>
        <v>0</v>
      </c>
      <c r="J152" s="185">
        <f t="shared" si="1"/>
        <v>3.55</v>
      </c>
      <c r="K152" s="190">
        <f t="shared" si="2"/>
        <v>0</v>
      </c>
      <c r="L152" s="190"/>
      <c r="M152" s="190">
        <f>ROUND(G152*(H152),2)</f>
        <v>0</v>
      </c>
      <c r="N152" s="190">
        <v>3.55</v>
      </c>
      <c r="O152" s="190"/>
      <c r="P152" s="192"/>
      <c r="Q152" s="192"/>
      <c r="R152" s="192"/>
      <c r="S152" s="190">
        <f t="shared" si="3"/>
        <v>0</v>
      </c>
      <c r="T152" s="190"/>
      <c r="U152" s="190"/>
      <c r="V152" s="201"/>
      <c r="W152" s="53"/>
      <c r="Z152">
        <v>0</v>
      </c>
    </row>
    <row r="153" spans="1:26" ht="25.05" customHeight="1" x14ac:dyDescent="0.3">
      <c r="A153" s="181"/>
      <c r="B153" s="213">
        <v>30</v>
      </c>
      <c r="C153" s="182" t="s">
        <v>184</v>
      </c>
      <c r="D153" s="315" t="s">
        <v>185</v>
      </c>
      <c r="E153" s="315"/>
      <c r="F153" s="175" t="s">
        <v>186</v>
      </c>
      <c r="G153" s="177">
        <v>5</v>
      </c>
      <c r="H153" s="178"/>
      <c r="I153" s="176">
        <f t="shared" si="0"/>
        <v>0</v>
      </c>
      <c r="J153" s="175">
        <f t="shared" si="1"/>
        <v>18.75</v>
      </c>
      <c r="K153" s="180">
        <f t="shared" si="2"/>
        <v>0</v>
      </c>
      <c r="L153" s="180">
        <f>ROUND(G153*(H153),2)</f>
        <v>0</v>
      </c>
      <c r="M153" s="180"/>
      <c r="N153" s="180">
        <v>3.7505999529361724</v>
      </c>
      <c r="O153" s="180"/>
      <c r="P153" s="183"/>
      <c r="Q153" s="183"/>
      <c r="R153" s="183"/>
      <c r="S153" s="180">
        <f t="shared" si="3"/>
        <v>0</v>
      </c>
      <c r="T153" s="180"/>
      <c r="U153" s="180"/>
      <c r="V153" s="198"/>
      <c r="W153" s="53"/>
      <c r="Z153">
        <v>0</v>
      </c>
    </row>
    <row r="154" spans="1:26" ht="25.05" customHeight="1" x14ac:dyDescent="0.3">
      <c r="A154" s="181"/>
      <c r="B154" s="213">
        <v>31</v>
      </c>
      <c r="C154" s="182" t="s">
        <v>187</v>
      </c>
      <c r="D154" s="315" t="s">
        <v>188</v>
      </c>
      <c r="E154" s="315"/>
      <c r="F154" s="175" t="s">
        <v>186</v>
      </c>
      <c r="G154" s="177">
        <v>3</v>
      </c>
      <c r="H154" s="178"/>
      <c r="I154" s="176">
        <f t="shared" si="0"/>
        <v>0</v>
      </c>
      <c r="J154" s="175">
        <f t="shared" si="1"/>
        <v>11.25</v>
      </c>
      <c r="K154" s="180">
        <f t="shared" si="2"/>
        <v>0</v>
      </c>
      <c r="L154" s="180">
        <f>ROUND(G154*(H154),2)</f>
        <v>0</v>
      </c>
      <c r="M154" s="180"/>
      <c r="N154" s="180">
        <v>3.7505999529361724</v>
      </c>
      <c r="O154" s="180"/>
      <c r="P154" s="183"/>
      <c r="Q154" s="183"/>
      <c r="R154" s="183"/>
      <c r="S154" s="180">
        <f t="shared" si="3"/>
        <v>0</v>
      </c>
      <c r="T154" s="180"/>
      <c r="U154" s="180"/>
      <c r="V154" s="198"/>
      <c r="W154" s="53"/>
      <c r="Z154">
        <v>0</v>
      </c>
    </row>
    <row r="155" spans="1:26" ht="25.05" customHeight="1" x14ac:dyDescent="0.3">
      <c r="A155" s="181"/>
      <c r="B155" s="213">
        <v>32</v>
      </c>
      <c r="C155" s="182" t="s">
        <v>189</v>
      </c>
      <c r="D155" s="315" t="s">
        <v>190</v>
      </c>
      <c r="E155" s="315"/>
      <c r="F155" s="175" t="s">
        <v>112</v>
      </c>
      <c r="G155" s="177">
        <v>1</v>
      </c>
      <c r="H155" s="176"/>
      <c r="I155" s="176">
        <f t="shared" si="0"/>
        <v>0</v>
      </c>
      <c r="J155" s="175">
        <f t="shared" si="1"/>
        <v>91.2</v>
      </c>
      <c r="K155" s="180">
        <f t="shared" si="2"/>
        <v>0</v>
      </c>
      <c r="L155" s="180">
        <f>ROUND(G155*(H155),2)</f>
        <v>0</v>
      </c>
      <c r="M155" s="180"/>
      <c r="N155" s="180">
        <v>91.2</v>
      </c>
      <c r="O155" s="180"/>
      <c r="P155" s="183"/>
      <c r="Q155" s="183"/>
      <c r="R155" s="183"/>
      <c r="S155" s="180">
        <f t="shared" si="3"/>
        <v>0</v>
      </c>
      <c r="T155" s="180"/>
      <c r="U155" s="180"/>
      <c r="V155" s="198"/>
      <c r="W155" s="53"/>
      <c r="Z155">
        <v>0</v>
      </c>
    </row>
    <row r="156" spans="1:26" x14ac:dyDescent="0.3">
      <c r="A156" s="10"/>
      <c r="B156" s="212"/>
      <c r="C156" s="174">
        <v>921</v>
      </c>
      <c r="D156" s="312" t="s">
        <v>145</v>
      </c>
      <c r="E156" s="312"/>
      <c r="F156" s="10"/>
      <c r="G156" s="173"/>
      <c r="H156" s="140"/>
      <c r="I156" s="142">
        <f>ROUND((SUM(I143:I155))/1,2)</f>
        <v>0</v>
      </c>
      <c r="J156" s="10"/>
      <c r="K156" s="10"/>
      <c r="L156" s="10">
        <f>ROUND((SUM(L143:L155))/1,2)</f>
        <v>0</v>
      </c>
      <c r="M156" s="10">
        <f>ROUND((SUM(M143:M155))/1,2)</f>
        <v>0</v>
      </c>
      <c r="N156" s="10"/>
      <c r="O156" s="10"/>
      <c r="P156" s="184"/>
      <c r="Q156" s="1"/>
      <c r="R156" s="1"/>
      <c r="S156" s="184">
        <f>ROUND((SUM(S143:S155))/1,2)</f>
        <v>0</v>
      </c>
      <c r="T156" s="2"/>
      <c r="U156" s="2"/>
      <c r="V156" s="199">
        <f>ROUND((SUM(V143:V155))/1,2)</f>
        <v>0</v>
      </c>
      <c r="W156" s="53"/>
    </row>
    <row r="157" spans="1:26" x14ac:dyDescent="0.3">
      <c r="A157" s="1"/>
      <c r="B157" s="208"/>
      <c r="C157" s="1"/>
      <c r="D157" s="1"/>
      <c r="E157" s="1"/>
      <c r="F157" s="1"/>
      <c r="G157" s="167"/>
      <c r="H157" s="133"/>
      <c r="I157" s="13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00"/>
      <c r="W157" s="53"/>
    </row>
    <row r="158" spans="1:26" x14ac:dyDescent="0.3">
      <c r="A158" s="10"/>
      <c r="B158" s="212"/>
      <c r="C158" s="10"/>
      <c r="D158" s="313" t="s">
        <v>144</v>
      </c>
      <c r="E158" s="313"/>
      <c r="F158" s="10"/>
      <c r="G158" s="173"/>
      <c r="H158" s="140"/>
      <c r="I158" s="142">
        <f>ROUND((SUM(I142:I157))/2,2)</f>
        <v>0</v>
      </c>
      <c r="J158" s="10"/>
      <c r="K158" s="10"/>
      <c r="L158" s="10">
        <f>ROUND((SUM(L142:L157))/2,2)</f>
        <v>0</v>
      </c>
      <c r="M158" s="10">
        <f>ROUND((SUM(M142:M157))/2,2)</f>
        <v>0</v>
      </c>
      <c r="N158" s="10"/>
      <c r="O158" s="10"/>
      <c r="P158" s="184"/>
      <c r="Q158" s="1"/>
      <c r="R158" s="1"/>
      <c r="S158" s="184">
        <f>ROUND((SUM(S142:S157))/2,2)</f>
        <v>0</v>
      </c>
      <c r="T158" s="1"/>
      <c r="U158" s="1"/>
      <c r="V158" s="199">
        <f>ROUND((SUM(V142:V157))/2,2)</f>
        <v>0</v>
      </c>
      <c r="W158" s="53"/>
    </row>
    <row r="159" spans="1:26" x14ac:dyDescent="0.3">
      <c r="A159" s="1"/>
      <c r="B159" s="215"/>
      <c r="C159" s="193"/>
      <c r="D159" s="314" t="s">
        <v>72</v>
      </c>
      <c r="E159" s="314"/>
      <c r="F159" s="193"/>
      <c r="G159" s="194"/>
      <c r="H159" s="195"/>
      <c r="I159" s="195">
        <f>ROUND((SUM(I89:I158))/3,2)</f>
        <v>0</v>
      </c>
      <c r="J159" s="193"/>
      <c r="K159" s="193">
        <f>ROUND((SUM(K89:K158))/3,2)</f>
        <v>0</v>
      </c>
      <c r="L159" s="193">
        <f>ROUND((SUM(L89:L158))/3,2)</f>
        <v>0</v>
      </c>
      <c r="M159" s="193">
        <f>ROUND((SUM(M89:M158))/3,2)</f>
        <v>0</v>
      </c>
      <c r="N159" s="193"/>
      <c r="O159" s="193"/>
      <c r="P159" s="194"/>
      <c r="Q159" s="193"/>
      <c r="R159" s="193"/>
      <c r="S159" s="194">
        <f>ROUND((SUM(S89:S158))/3,2)</f>
        <v>1.06</v>
      </c>
      <c r="T159" s="193"/>
      <c r="U159" s="193"/>
      <c r="V159" s="202">
        <f>ROUND((SUM(V89:V158))/3,2)</f>
        <v>0.05</v>
      </c>
      <c r="W159" s="53"/>
      <c r="Z159">
        <f>(SUM(Z89:Z158))</f>
        <v>0</v>
      </c>
    </row>
  </sheetData>
  <mergeCells count="116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62:D62"/>
    <mergeCell ref="B63:D63"/>
    <mergeCell ref="B64:D64"/>
    <mergeCell ref="B65:D65"/>
    <mergeCell ref="B66:D66"/>
    <mergeCell ref="B67:D67"/>
    <mergeCell ref="B55:D55"/>
    <mergeCell ref="B56:D56"/>
    <mergeCell ref="B57:D57"/>
    <mergeCell ref="B58:D58"/>
    <mergeCell ref="B59:D59"/>
    <mergeCell ref="B61:D61"/>
    <mergeCell ref="B80:E80"/>
    <mergeCell ref="B81:E81"/>
    <mergeCell ref="B82:E82"/>
    <mergeCell ref="I80:P80"/>
    <mergeCell ref="D89:E89"/>
    <mergeCell ref="D90:E90"/>
    <mergeCell ref="B68:D68"/>
    <mergeCell ref="B70:D70"/>
    <mergeCell ref="B71:D71"/>
    <mergeCell ref="B72:D72"/>
    <mergeCell ref="B74:D74"/>
    <mergeCell ref="B78:V78"/>
    <mergeCell ref="D98:E98"/>
    <mergeCell ref="D99:E99"/>
    <mergeCell ref="D101:E101"/>
    <mergeCell ref="D102:E102"/>
    <mergeCell ref="D103:E103"/>
    <mergeCell ref="D105:E105"/>
    <mergeCell ref="D91:E91"/>
    <mergeCell ref="D92:E92"/>
    <mergeCell ref="D93:E93"/>
    <mergeCell ref="D94:E94"/>
    <mergeCell ref="D95:E95"/>
    <mergeCell ref="D97:E97"/>
    <mergeCell ref="D113:E113"/>
    <mergeCell ref="D115:E115"/>
    <mergeCell ref="D116:E116"/>
    <mergeCell ref="D117:E117"/>
    <mergeCell ref="D118:E118"/>
    <mergeCell ref="D120:E120"/>
    <mergeCell ref="D107:E107"/>
    <mergeCell ref="D108:E108"/>
    <mergeCell ref="D109:E109"/>
    <mergeCell ref="D110:E110"/>
    <mergeCell ref="D111:E111"/>
    <mergeCell ref="D112:E112"/>
    <mergeCell ref="D128:E128"/>
    <mergeCell ref="D130:E130"/>
    <mergeCell ref="D131:E131"/>
    <mergeCell ref="D132:E132"/>
    <mergeCell ref="D133:E133"/>
    <mergeCell ref="D134:E134"/>
    <mergeCell ref="D121:E121"/>
    <mergeCell ref="D122:E122"/>
    <mergeCell ref="D124:E124"/>
    <mergeCell ref="D125:E125"/>
    <mergeCell ref="D126:E126"/>
    <mergeCell ref="D127:E127"/>
    <mergeCell ref="D144:E144"/>
    <mergeCell ref="D145:E145"/>
    <mergeCell ref="D146:E146"/>
    <mergeCell ref="D147:E147"/>
    <mergeCell ref="D148:E148"/>
    <mergeCell ref="D149:E149"/>
    <mergeCell ref="D136:E136"/>
    <mergeCell ref="D137:E137"/>
    <mergeCell ref="D138:E138"/>
    <mergeCell ref="D140:E140"/>
    <mergeCell ref="D142:E142"/>
    <mergeCell ref="D143:E143"/>
    <mergeCell ref="D156:E156"/>
    <mergeCell ref="D158:E158"/>
    <mergeCell ref="D159:E159"/>
    <mergeCell ref="D150:E150"/>
    <mergeCell ref="D151:E151"/>
    <mergeCell ref="D152:E152"/>
    <mergeCell ref="D153:E153"/>
    <mergeCell ref="D154:E154"/>
    <mergeCell ref="D155:E155"/>
  </mergeCells>
  <hyperlinks>
    <hyperlink ref="B1:C1" location="A2:A2" tooltip="Klikni na prechod ku Kryciemu listu..." display="Krycí list rozpočtu" xr:uid="{8034A836-1306-46A0-B6E9-A167178BD05D}"/>
    <hyperlink ref="E1:F1" location="A54:A54" tooltip="Klikni na prechod ku rekapitulácii..." display="Rekapitulácia rozpočtu" xr:uid="{555B9A37-4783-4BAA-9A66-4183B4A69AED}"/>
    <hyperlink ref="H1:I1" location="B88:B88" tooltip="Klikni na prechod ku Rozpočet..." display="Rozpočet" xr:uid="{026C9488-3A1D-433E-9AD1-AA0A1D70AF6D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Úprava a údržba ZŠ Žalobín / Raditeľňa</oddHeader>
    <oddFooter>&amp;RStrana &amp;P z &amp;N    &amp;L&amp;7Spracované systémom Systematic® Kalkulus, tel.: 051 77 10 585</oddFooter>
  </headerFooter>
  <rowBreaks count="2" manualBreakCount="2">
    <brk id="40" max="16383" man="1"/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5CE0F-5058-43F3-8DF7-C94C360B51AA}">
  <dimension ref="A1:AA159"/>
  <sheetViews>
    <sheetView workbookViewId="0">
      <pane ySplit="1" topLeftCell="A135" activePane="bottomLeft" state="frozen"/>
      <selection pane="bottomLeft" activeCell="H91" sqref="H91:H15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9" t="s">
        <v>17</v>
      </c>
      <c r="C1" s="323"/>
      <c r="D1" s="12"/>
      <c r="E1" s="380" t="s">
        <v>0</v>
      </c>
      <c r="F1" s="381"/>
      <c r="G1" s="13"/>
      <c r="H1" s="322" t="s">
        <v>73</v>
      </c>
      <c r="I1" s="323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2" t="s">
        <v>17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  <c r="R2" s="384"/>
      <c r="S2" s="384"/>
      <c r="T2" s="384"/>
      <c r="U2" s="384"/>
      <c r="V2" s="385"/>
      <c r="W2" s="53"/>
    </row>
    <row r="3" spans="1:23" ht="18" customHeight="1" x14ac:dyDescent="0.3">
      <c r="A3" s="15"/>
      <c r="B3" s="386" t="s">
        <v>1</v>
      </c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53"/>
    </row>
    <row r="4" spans="1:23" ht="18" customHeight="1" x14ac:dyDescent="0.3">
      <c r="A4" s="15"/>
      <c r="B4" s="43" t="s">
        <v>191</v>
      </c>
      <c r="C4" s="32"/>
      <c r="D4" s="25"/>
      <c r="E4" s="25"/>
      <c r="F4" s="44" t="s">
        <v>19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20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21</v>
      </c>
      <c r="C6" s="32"/>
      <c r="D6" s="44" t="s">
        <v>22</v>
      </c>
      <c r="E6" s="25"/>
      <c r="F6" s="44" t="s">
        <v>23</v>
      </c>
      <c r="G6" s="44" t="s">
        <v>24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0" t="s">
        <v>25</v>
      </c>
      <c r="C7" s="391"/>
      <c r="D7" s="391"/>
      <c r="E7" s="391"/>
      <c r="F7" s="391"/>
      <c r="G7" s="391"/>
      <c r="H7" s="39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28</v>
      </c>
      <c r="C8" s="46"/>
      <c r="D8" s="28"/>
      <c r="E8" s="28"/>
      <c r="F8" s="50" t="s">
        <v>29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0" t="s">
        <v>26</v>
      </c>
      <c r="C9" s="371"/>
      <c r="D9" s="371"/>
      <c r="E9" s="371"/>
      <c r="F9" s="371"/>
      <c r="G9" s="371"/>
      <c r="H9" s="37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28</v>
      </c>
      <c r="C10" s="32"/>
      <c r="D10" s="25"/>
      <c r="E10" s="25"/>
      <c r="F10" s="44" t="s">
        <v>29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0" t="s">
        <v>27</v>
      </c>
      <c r="C11" s="371"/>
      <c r="D11" s="371"/>
      <c r="E11" s="371"/>
      <c r="F11" s="371"/>
      <c r="G11" s="371"/>
      <c r="H11" s="37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28</v>
      </c>
      <c r="C12" s="32"/>
      <c r="D12" s="25"/>
      <c r="E12" s="25"/>
      <c r="F12" s="44" t="s">
        <v>29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51</v>
      </c>
      <c r="D14" s="61" t="s">
        <v>52</v>
      </c>
      <c r="E14" s="66" t="s">
        <v>53</v>
      </c>
      <c r="F14" s="373" t="s">
        <v>35</v>
      </c>
      <c r="G14" s="374"/>
      <c r="H14" s="365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30</v>
      </c>
      <c r="C15" s="63">
        <f>'SO 15372'!E59</f>
        <v>0</v>
      </c>
      <c r="D15" s="58">
        <f>'SO 15372'!F59</f>
        <v>0</v>
      </c>
      <c r="E15" s="67">
        <f>'SO 15372'!G59</f>
        <v>0</v>
      </c>
      <c r="F15" s="375" t="s">
        <v>36</v>
      </c>
      <c r="G15" s="367"/>
      <c r="H15" s="350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31</v>
      </c>
      <c r="C16" s="92">
        <f>'SO 15372'!E68</f>
        <v>0</v>
      </c>
      <c r="D16" s="93">
        <f>'SO 15372'!F68</f>
        <v>0</v>
      </c>
      <c r="E16" s="94">
        <f>'SO 15372'!G68</f>
        <v>0</v>
      </c>
      <c r="F16" s="376" t="s">
        <v>37</v>
      </c>
      <c r="G16" s="367"/>
      <c r="H16" s="350"/>
      <c r="I16" s="25"/>
      <c r="J16" s="25"/>
      <c r="K16" s="26"/>
      <c r="L16" s="26"/>
      <c r="M16" s="26"/>
      <c r="N16" s="26"/>
      <c r="O16" s="74"/>
      <c r="P16" s="83">
        <f>(SUM(Z89:Z158))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32</v>
      </c>
      <c r="C17" s="63">
        <f>'SO 15372'!E72</f>
        <v>0</v>
      </c>
      <c r="D17" s="58">
        <f>'SO 15372'!F72</f>
        <v>0</v>
      </c>
      <c r="E17" s="67">
        <f>'SO 15372'!G72</f>
        <v>0</v>
      </c>
      <c r="F17" s="377" t="s">
        <v>38</v>
      </c>
      <c r="G17" s="367"/>
      <c r="H17" s="350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33</v>
      </c>
      <c r="C18" s="64"/>
      <c r="D18" s="59"/>
      <c r="E18" s="68"/>
      <c r="F18" s="378"/>
      <c r="G18" s="369"/>
      <c r="H18" s="350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34</v>
      </c>
      <c r="C19" s="65"/>
      <c r="D19" s="60"/>
      <c r="E19" s="69">
        <f>SUM(E15:E18)</f>
        <v>0</v>
      </c>
      <c r="F19" s="362" t="s">
        <v>34</v>
      </c>
      <c r="G19" s="349"/>
      <c r="H19" s="363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44</v>
      </c>
      <c r="C20" s="57"/>
      <c r="D20" s="95"/>
      <c r="E20" s="96"/>
      <c r="F20" s="351" t="s">
        <v>44</v>
      </c>
      <c r="G20" s="364"/>
      <c r="H20" s="365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45</v>
      </c>
      <c r="C21" s="51"/>
      <c r="D21" s="91"/>
      <c r="E21" s="70">
        <f>((E15*U22*0)+(E16*V22*0)+(E17*W22*0))/100</f>
        <v>0</v>
      </c>
      <c r="F21" s="366" t="s">
        <v>48</v>
      </c>
      <c r="G21" s="367"/>
      <c r="H21" s="350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46</v>
      </c>
      <c r="C22" s="34"/>
      <c r="D22" s="72"/>
      <c r="E22" s="71">
        <f>((E15*U23*0)+(E16*V23*0)+(E17*W23*0))/100</f>
        <v>0</v>
      </c>
      <c r="F22" s="366" t="s">
        <v>49</v>
      </c>
      <c r="G22" s="367"/>
      <c r="H22" s="350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47</v>
      </c>
      <c r="C23" s="34"/>
      <c r="D23" s="72"/>
      <c r="E23" s="71">
        <f>((E15*U24*0)+(E16*V24*0)+(E17*W24*0))/100</f>
        <v>0</v>
      </c>
      <c r="F23" s="366" t="s">
        <v>50</v>
      </c>
      <c r="G23" s="367"/>
      <c r="H23" s="350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8"/>
      <c r="G24" s="369"/>
      <c r="H24" s="350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8" t="s">
        <v>34</v>
      </c>
      <c r="G25" s="349"/>
      <c r="H25" s="350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56</v>
      </c>
      <c r="C26" s="98"/>
      <c r="D26" s="100"/>
      <c r="E26" s="106"/>
      <c r="F26" s="351" t="s">
        <v>39</v>
      </c>
      <c r="G26" s="352"/>
      <c r="H26" s="353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4" t="s">
        <v>40</v>
      </c>
      <c r="G27" s="337"/>
      <c r="H27" s="355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6" t="s">
        <v>41</v>
      </c>
      <c r="G28" s="357"/>
      <c r="H28" s="218">
        <f>P27-SUM('SO 15372'!K89:'SO 15372'!K158)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8" t="s">
        <v>42</v>
      </c>
      <c r="G29" s="359"/>
      <c r="H29" s="33">
        <f>SUM('SO 15372'!K89:'SO 15372'!K158)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0" t="s">
        <v>43</v>
      </c>
      <c r="G30" s="361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7"/>
      <c r="G31" s="338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54</v>
      </c>
      <c r="C32" s="102"/>
      <c r="D32" s="19"/>
      <c r="E32" s="111" t="s">
        <v>55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1" t="s">
        <v>0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3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7" t="s">
        <v>25</v>
      </c>
      <c r="C46" s="328"/>
      <c r="D46" s="328"/>
      <c r="E46" s="329"/>
      <c r="F46" s="344" t="s">
        <v>22</v>
      </c>
      <c r="G46" s="328"/>
      <c r="H46" s="329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7" t="s">
        <v>26</v>
      </c>
      <c r="C47" s="328"/>
      <c r="D47" s="328"/>
      <c r="E47" s="329"/>
      <c r="F47" s="344" t="s">
        <v>20</v>
      </c>
      <c r="G47" s="328"/>
      <c r="H47" s="329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7" t="s">
        <v>27</v>
      </c>
      <c r="C48" s="328"/>
      <c r="D48" s="328"/>
      <c r="E48" s="329"/>
      <c r="F48" s="344" t="s">
        <v>60</v>
      </c>
      <c r="G48" s="328"/>
      <c r="H48" s="329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5" t="s">
        <v>1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191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39" t="s">
        <v>57</v>
      </c>
      <c r="C54" s="340"/>
      <c r="D54" s="129"/>
      <c r="E54" s="129" t="s">
        <v>51</v>
      </c>
      <c r="F54" s="129" t="s">
        <v>52</v>
      </c>
      <c r="G54" s="129" t="s">
        <v>34</v>
      </c>
      <c r="H54" s="129" t="s">
        <v>58</v>
      </c>
      <c r="I54" s="129" t="s">
        <v>59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62</v>
      </c>
      <c r="C55" s="317"/>
      <c r="D55" s="317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3" t="s">
        <v>63</v>
      </c>
      <c r="C56" s="334"/>
      <c r="D56" s="334"/>
      <c r="E56" s="140">
        <f>'SO 15372'!L95</f>
        <v>0</v>
      </c>
      <c r="F56" s="140">
        <f>'SO 15372'!M95</f>
        <v>0</v>
      </c>
      <c r="G56" s="140">
        <f>'SO 15372'!I95</f>
        <v>0</v>
      </c>
      <c r="H56" s="141">
        <f>'SO 15372'!S95</f>
        <v>1.03</v>
      </c>
      <c r="I56" s="141">
        <f>'SO 15372'!V95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3" t="s">
        <v>64</v>
      </c>
      <c r="C57" s="334"/>
      <c r="D57" s="334"/>
      <c r="E57" s="140">
        <f>'SO 15372'!L99</f>
        <v>0</v>
      </c>
      <c r="F57" s="140">
        <f>'SO 15372'!M99</f>
        <v>0</v>
      </c>
      <c r="G57" s="140">
        <f>'SO 15372'!I99</f>
        <v>0</v>
      </c>
      <c r="H57" s="141">
        <f>'SO 15372'!S99</f>
        <v>0</v>
      </c>
      <c r="I57" s="141">
        <f>'SO 15372'!V99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3" t="s">
        <v>65</v>
      </c>
      <c r="C58" s="334"/>
      <c r="D58" s="334"/>
      <c r="E58" s="140">
        <f>'SO 15372'!L103</f>
        <v>0</v>
      </c>
      <c r="F58" s="140">
        <f>'SO 15372'!M103</f>
        <v>0</v>
      </c>
      <c r="G58" s="140">
        <f>'SO 15372'!I103</f>
        <v>0</v>
      </c>
      <c r="H58" s="141">
        <f>'SO 15372'!S103</f>
        <v>0</v>
      </c>
      <c r="I58" s="141">
        <f>'SO 15372'!V103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62</v>
      </c>
      <c r="C59" s="313"/>
      <c r="D59" s="313"/>
      <c r="E59" s="142">
        <f>'SO 15372'!L105</f>
        <v>0</v>
      </c>
      <c r="F59" s="142">
        <f>'SO 15372'!M105</f>
        <v>0</v>
      </c>
      <c r="G59" s="142">
        <f>'SO 15372'!I105</f>
        <v>0</v>
      </c>
      <c r="H59" s="143">
        <f>'SO 15372'!S105</f>
        <v>1.03</v>
      </c>
      <c r="I59" s="143">
        <f>'SO 15372'!V105</f>
        <v>0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"/>
      <c r="B60" s="208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0"/>
      <c r="B61" s="335" t="s">
        <v>66</v>
      </c>
      <c r="C61" s="313"/>
      <c r="D61" s="313"/>
      <c r="E61" s="140"/>
      <c r="F61" s="140"/>
      <c r="G61" s="140"/>
      <c r="H61" s="141"/>
      <c r="I61" s="141"/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3" t="s">
        <v>142</v>
      </c>
      <c r="C62" s="334"/>
      <c r="D62" s="334"/>
      <c r="E62" s="140">
        <f>'SO 15372'!L113</f>
        <v>0</v>
      </c>
      <c r="F62" s="140">
        <f>'SO 15372'!M113</f>
        <v>0</v>
      </c>
      <c r="G62" s="140">
        <f>'SO 15372'!I113</f>
        <v>0</v>
      </c>
      <c r="H62" s="141">
        <f>'SO 15372'!S113</f>
        <v>7.0000000000000007E-2</v>
      </c>
      <c r="I62" s="141">
        <f>'SO 15372'!V113</f>
        <v>0</v>
      </c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33" t="s">
        <v>67</v>
      </c>
      <c r="C63" s="334"/>
      <c r="D63" s="334"/>
      <c r="E63" s="140">
        <f>'SO 15372'!L118</f>
        <v>0</v>
      </c>
      <c r="F63" s="140">
        <f>'SO 15372'!M118</f>
        <v>0</v>
      </c>
      <c r="G63" s="140">
        <f>'SO 15372'!I118</f>
        <v>0</v>
      </c>
      <c r="H63" s="141">
        <f>'SO 15372'!S118</f>
        <v>0</v>
      </c>
      <c r="I63" s="141">
        <f>'SO 15372'!V118</f>
        <v>0.05</v>
      </c>
      <c r="J63" s="141"/>
      <c r="K63" s="141"/>
      <c r="L63" s="141"/>
      <c r="M63" s="141"/>
      <c r="N63" s="141"/>
      <c r="O63" s="141"/>
      <c r="P63" s="141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0"/>
      <c r="B64" s="333" t="s">
        <v>68</v>
      </c>
      <c r="C64" s="334"/>
      <c r="D64" s="334"/>
      <c r="E64" s="140">
        <f>'SO 15372'!L122</f>
        <v>0</v>
      </c>
      <c r="F64" s="140">
        <f>'SO 15372'!M122</f>
        <v>0</v>
      </c>
      <c r="G64" s="140">
        <f>'SO 15372'!I122</f>
        <v>0</v>
      </c>
      <c r="H64" s="141">
        <f>'SO 15372'!S122</f>
        <v>0</v>
      </c>
      <c r="I64" s="141">
        <f>'SO 15372'!V122</f>
        <v>0</v>
      </c>
      <c r="J64" s="141"/>
      <c r="K64" s="141"/>
      <c r="L64" s="141"/>
      <c r="M64" s="141"/>
      <c r="N64" s="141"/>
      <c r="O64" s="141"/>
      <c r="P64" s="141"/>
      <c r="Q64" s="139"/>
      <c r="R64" s="139"/>
      <c r="S64" s="139"/>
      <c r="T64" s="139"/>
      <c r="U64" s="139"/>
      <c r="V64" s="152"/>
      <c r="W64" s="217"/>
      <c r="X64" s="139"/>
      <c r="Y64" s="139"/>
      <c r="Z64" s="139"/>
    </row>
    <row r="65" spans="1:26" x14ac:dyDescent="0.3">
      <c r="A65" s="10"/>
      <c r="B65" s="333" t="s">
        <v>143</v>
      </c>
      <c r="C65" s="334"/>
      <c r="D65" s="334"/>
      <c r="E65" s="140">
        <f>'SO 15372'!L128</f>
        <v>0</v>
      </c>
      <c r="F65" s="140">
        <f>'SO 15372'!M128</f>
        <v>0</v>
      </c>
      <c r="G65" s="140">
        <f>'SO 15372'!I128</f>
        <v>0</v>
      </c>
      <c r="H65" s="141">
        <f>'SO 15372'!S128</f>
        <v>0.32</v>
      </c>
      <c r="I65" s="141">
        <f>'SO 15372'!V128</f>
        <v>0</v>
      </c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7"/>
      <c r="X65" s="139"/>
      <c r="Y65" s="139"/>
      <c r="Z65" s="139"/>
    </row>
    <row r="66" spans="1:26" x14ac:dyDescent="0.3">
      <c r="A66" s="10"/>
      <c r="B66" s="333" t="s">
        <v>70</v>
      </c>
      <c r="C66" s="334"/>
      <c r="D66" s="334"/>
      <c r="E66" s="140">
        <f>'SO 15372'!L134</f>
        <v>0</v>
      </c>
      <c r="F66" s="140">
        <f>'SO 15372'!M134</f>
        <v>0</v>
      </c>
      <c r="G66" s="140">
        <f>'SO 15372'!I134</f>
        <v>0</v>
      </c>
      <c r="H66" s="141">
        <f>'SO 15372'!S134</f>
        <v>0.02</v>
      </c>
      <c r="I66" s="141">
        <f>'SO 15372'!V134</f>
        <v>0</v>
      </c>
      <c r="J66" s="141"/>
      <c r="K66" s="141"/>
      <c r="L66" s="141"/>
      <c r="M66" s="141"/>
      <c r="N66" s="141"/>
      <c r="O66" s="141"/>
      <c r="P66" s="141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0"/>
      <c r="B67" s="333" t="s">
        <v>71</v>
      </c>
      <c r="C67" s="334"/>
      <c r="D67" s="334"/>
      <c r="E67" s="140">
        <f>'SO 15372'!L138</f>
        <v>0</v>
      </c>
      <c r="F67" s="140">
        <f>'SO 15372'!M138</f>
        <v>0</v>
      </c>
      <c r="G67" s="140">
        <f>'SO 15372'!I138</f>
        <v>0</v>
      </c>
      <c r="H67" s="141">
        <f>'SO 15372'!S138</f>
        <v>0</v>
      </c>
      <c r="I67" s="141">
        <f>'SO 15372'!V138</f>
        <v>0</v>
      </c>
      <c r="J67" s="141"/>
      <c r="K67" s="141"/>
      <c r="L67" s="141"/>
      <c r="M67" s="141"/>
      <c r="N67" s="141"/>
      <c r="O67" s="141"/>
      <c r="P67" s="141"/>
      <c r="Q67" s="139"/>
      <c r="R67" s="139"/>
      <c r="S67" s="139"/>
      <c r="T67" s="139"/>
      <c r="U67" s="139"/>
      <c r="V67" s="152"/>
      <c r="W67" s="217"/>
      <c r="X67" s="139"/>
      <c r="Y67" s="139"/>
      <c r="Z67" s="139"/>
    </row>
    <row r="68" spans="1:26" x14ac:dyDescent="0.3">
      <c r="A68" s="10"/>
      <c r="B68" s="335" t="s">
        <v>66</v>
      </c>
      <c r="C68" s="313"/>
      <c r="D68" s="313"/>
      <c r="E68" s="142">
        <f>'SO 15372'!L140</f>
        <v>0</v>
      </c>
      <c r="F68" s="142">
        <f>'SO 15372'!M140</f>
        <v>0</v>
      </c>
      <c r="G68" s="142">
        <f>'SO 15372'!I140</f>
        <v>0</v>
      </c>
      <c r="H68" s="143">
        <f>'SO 15372'!S140</f>
        <v>0.41</v>
      </c>
      <c r="I68" s="143">
        <f>'SO 15372'!V140</f>
        <v>0.05</v>
      </c>
      <c r="J68" s="143"/>
      <c r="K68" s="143"/>
      <c r="L68" s="143"/>
      <c r="M68" s="143"/>
      <c r="N68" s="143"/>
      <c r="O68" s="143"/>
      <c r="P68" s="143"/>
      <c r="Q68" s="139"/>
      <c r="R68" s="139"/>
      <c r="S68" s="139"/>
      <c r="T68" s="139"/>
      <c r="U68" s="139"/>
      <c r="V68" s="152"/>
      <c r="W68" s="217"/>
      <c r="X68" s="139"/>
      <c r="Y68" s="139"/>
      <c r="Z68" s="139"/>
    </row>
    <row r="69" spans="1:26" x14ac:dyDescent="0.3">
      <c r="A69" s="1"/>
      <c r="B69" s="208"/>
      <c r="C69" s="1"/>
      <c r="D69" s="1"/>
      <c r="E69" s="133"/>
      <c r="F69" s="133"/>
      <c r="G69" s="133"/>
      <c r="H69" s="134"/>
      <c r="I69" s="134"/>
      <c r="J69" s="134"/>
      <c r="K69" s="134"/>
      <c r="L69" s="134"/>
      <c r="M69" s="134"/>
      <c r="N69" s="134"/>
      <c r="O69" s="134"/>
      <c r="P69" s="134"/>
      <c r="V69" s="153"/>
      <c r="W69" s="53"/>
    </row>
    <row r="70" spans="1:26" x14ac:dyDescent="0.3">
      <c r="A70" s="10"/>
      <c r="B70" s="335" t="s">
        <v>144</v>
      </c>
      <c r="C70" s="313"/>
      <c r="D70" s="313"/>
      <c r="E70" s="140"/>
      <c r="F70" s="140"/>
      <c r="G70" s="140"/>
      <c r="H70" s="141"/>
      <c r="I70" s="141"/>
      <c r="J70" s="141"/>
      <c r="K70" s="141"/>
      <c r="L70" s="141"/>
      <c r="M70" s="141"/>
      <c r="N70" s="141"/>
      <c r="O70" s="141"/>
      <c r="P70" s="141"/>
      <c r="Q70" s="139"/>
      <c r="R70" s="139"/>
      <c r="S70" s="139"/>
      <c r="T70" s="139"/>
      <c r="U70" s="139"/>
      <c r="V70" s="152"/>
      <c r="W70" s="217"/>
      <c r="X70" s="139"/>
      <c r="Y70" s="139"/>
      <c r="Z70" s="139"/>
    </row>
    <row r="71" spans="1:26" x14ac:dyDescent="0.3">
      <c r="A71" s="10"/>
      <c r="B71" s="333" t="s">
        <v>145</v>
      </c>
      <c r="C71" s="334"/>
      <c r="D71" s="334"/>
      <c r="E71" s="140">
        <f>'SO 15372'!L156</f>
        <v>0</v>
      </c>
      <c r="F71" s="140">
        <f>'SO 15372'!M156</f>
        <v>0</v>
      </c>
      <c r="G71" s="140">
        <f>'SO 15372'!I156</f>
        <v>0</v>
      </c>
      <c r="H71" s="141">
        <f>'SO 15372'!S156</f>
        <v>0</v>
      </c>
      <c r="I71" s="141">
        <f>'SO 15372'!V156</f>
        <v>0</v>
      </c>
      <c r="J71" s="141"/>
      <c r="K71" s="141"/>
      <c r="L71" s="141"/>
      <c r="M71" s="141"/>
      <c r="N71" s="141"/>
      <c r="O71" s="141"/>
      <c r="P71" s="141"/>
      <c r="Q71" s="139"/>
      <c r="R71" s="139"/>
      <c r="S71" s="139"/>
      <c r="T71" s="139"/>
      <c r="U71" s="139"/>
      <c r="V71" s="152"/>
      <c r="W71" s="217"/>
      <c r="X71" s="139"/>
      <c r="Y71" s="139"/>
      <c r="Z71" s="139"/>
    </row>
    <row r="72" spans="1:26" x14ac:dyDescent="0.3">
      <c r="A72" s="10"/>
      <c r="B72" s="335" t="s">
        <v>144</v>
      </c>
      <c r="C72" s="313"/>
      <c r="D72" s="313"/>
      <c r="E72" s="142">
        <f>'SO 15372'!L158</f>
        <v>0</v>
      </c>
      <c r="F72" s="142">
        <f>'SO 15372'!M158</f>
        <v>0</v>
      </c>
      <c r="G72" s="142">
        <f>'SO 15372'!I158</f>
        <v>0</v>
      </c>
      <c r="H72" s="143">
        <f>'SO 15372'!S158</f>
        <v>0</v>
      </c>
      <c r="I72" s="143">
        <f>'SO 15372'!V158</f>
        <v>0</v>
      </c>
      <c r="J72" s="143"/>
      <c r="K72" s="143"/>
      <c r="L72" s="143"/>
      <c r="M72" s="143"/>
      <c r="N72" s="143"/>
      <c r="O72" s="143"/>
      <c r="P72" s="143"/>
      <c r="Q72" s="139"/>
      <c r="R72" s="139"/>
      <c r="S72" s="139"/>
      <c r="T72" s="139"/>
      <c r="U72" s="139"/>
      <c r="V72" s="152"/>
      <c r="W72" s="217"/>
      <c r="X72" s="139"/>
      <c r="Y72" s="139"/>
      <c r="Z72" s="139"/>
    </row>
    <row r="73" spans="1:26" x14ac:dyDescent="0.3">
      <c r="A73" s="1"/>
      <c r="B73" s="208"/>
      <c r="C73" s="1"/>
      <c r="D73" s="1"/>
      <c r="E73" s="133"/>
      <c r="F73" s="133"/>
      <c r="G73" s="133"/>
      <c r="H73" s="134"/>
      <c r="I73" s="134"/>
      <c r="J73" s="134"/>
      <c r="K73" s="134"/>
      <c r="L73" s="134"/>
      <c r="M73" s="134"/>
      <c r="N73" s="134"/>
      <c r="O73" s="134"/>
      <c r="P73" s="134"/>
      <c r="V73" s="153"/>
      <c r="W73" s="53"/>
    </row>
    <row r="74" spans="1:26" x14ac:dyDescent="0.3">
      <c r="A74" s="144"/>
      <c r="B74" s="318" t="s">
        <v>72</v>
      </c>
      <c r="C74" s="319"/>
      <c r="D74" s="319"/>
      <c r="E74" s="146">
        <f>'SO 15372'!L159</f>
        <v>0</v>
      </c>
      <c r="F74" s="146">
        <f>'SO 15372'!M159</f>
        <v>0</v>
      </c>
      <c r="G74" s="146">
        <f>'SO 15372'!I159</f>
        <v>0</v>
      </c>
      <c r="H74" s="147">
        <f>'SO 15372'!S159</f>
        <v>1.44</v>
      </c>
      <c r="I74" s="147">
        <f>'SO 15372'!V159</f>
        <v>0.05</v>
      </c>
      <c r="J74" s="148"/>
      <c r="K74" s="148"/>
      <c r="L74" s="148"/>
      <c r="M74" s="148"/>
      <c r="N74" s="148"/>
      <c r="O74" s="148"/>
      <c r="P74" s="148"/>
      <c r="Q74" s="149"/>
      <c r="R74" s="149"/>
      <c r="S74" s="149"/>
      <c r="T74" s="149"/>
      <c r="U74" s="149"/>
      <c r="V74" s="154"/>
      <c r="W74" s="217"/>
      <c r="X74" s="145"/>
      <c r="Y74" s="145"/>
      <c r="Z74" s="145"/>
    </row>
    <row r="75" spans="1:26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x14ac:dyDescent="0.3">
      <c r="A77" s="15"/>
      <c r="B77" s="38"/>
      <c r="C77" s="8"/>
      <c r="D77" s="8"/>
      <c r="E77" s="27"/>
      <c r="F77" s="27"/>
      <c r="G77" s="27"/>
      <c r="H77" s="156"/>
      <c r="I77" s="156"/>
      <c r="J77" s="156"/>
      <c r="K77" s="156"/>
      <c r="L77" s="156"/>
      <c r="M77" s="156"/>
      <c r="N77" s="156"/>
      <c r="O77" s="156"/>
      <c r="P77" s="156"/>
      <c r="Q77" s="16"/>
      <c r="R77" s="16"/>
      <c r="S77" s="16"/>
      <c r="T77" s="16"/>
      <c r="U77" s="16"/>
      <c r="V77" s="16"/>
      <c r="W77" s="53"/>
    </row>
    <row r="78" spans="1:26" ht="34.950000000000003" customHeight="1" x14ac:dyDescent="0.3">
      <c r="A78" s="1"/>
      <c r="B78" s="320" t="s">
        <v>73</v>
      </c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53"/>
    </row>
    <row r="79" spans="1:26" x14ac:dyDescent="0.3">
      <c r="A79" s="15"/>
      <c r="B79" s="97"/>
      <c r="C79" s="19"/>
      <c r="D79" s="19"/>
      <c r="E79" s="99"/>
      <c r="F79" s="99"/>
      <c r="G79" s="99"/>
      <c r="H79" s="170"/>
      <c r="I79" s="170"/>
      <c r="J79" s="170"/>
      <c r="K79" s="170"/>
      <c r="L79" s="170"/>
      <c r="M79" s="170"/>
      <c r="N79" s="170"/>
      <c r="O79" s="170"/>
      <c r="P79" s="170"/>
      <c r="Q79" s="20"/>
      <c r="R79" s="20"/>
      <c r="S79" s="20"/>
      <c r="T79" s="20"/>
      <c r="U79" s="20"/>
      <c r="V79" s="20"/>
      <c r="W79" s="53"/>
    </row>
    <row r="80" spans="1:26" ht="19.95" customHeight="1" x14ac:dyDescent="0.3">
      <c r="A80" s="203"/>
      <c r="B80" s="324" t="s">
        <v>25</v>
      </c>
      <c r="C80" s="325"/>
      <c r="D80" s="325"/>
      <c r="E80" s="326"/>
      <c r="F80" s="168"/>
      <c r="G80" s="168"/>
      <c r="H80" s="169" t="s">
        <v>84</v>
      </c>
      <c r="I80" s="330" t="s">
        <v>85</v>
      </c>
      <c r="J80" s="331"/>
      <c r="K80" s="331"/>
      <c r="L80" s="331"/>
      <c r="M80" s="331"/>
      <c r="N80" s="331"/>
      <c r="O80" s="331"/>
      <c r="P80" s="332"/>
      <c r="Q80" s="18"/>
      <c r="R80" s="18"/>
      <c r="S80" s="18"/>
      <c r="T80" s="18"/>
      <c r="U80" s="18"/>
      <c r="V80" s="18"/>
      <c r="W80" s="53"/>
    </row>
    <row r="81" spans="1:26" ht="19.95" customHeight="1" x14ac:dyDescent="0.3">
      <c r="A81" s="203"/>
      <c r="B81" s="327" t="s">
        <v>26</v>
      </c>
      <c r="C81" s="328"/>
      <c r="D81" s="328"/>
      <c r="E81" s="329"/>
      <c r="F81" s="164"/>
      <c r="G81" s="164"/>
      <c r="H81" s="165" t="s">
        <v>20</v>
      </c>
      <c r="I81" s="165"/>
      <c r="J81" s="155"/>
      <c r="K81" s="155"/>
      <c r="L81" s="155"/>
      <c r="M81" s="155"/>
      <c r="N81" s="155"/>
      <c r="O81" s="155"/>
      <c r="P81" s="155"/>
      <c r="Q81" s="11"/>
      <c r="R81" s="11"/>
      <c r="S81" s="11"/>
      <c r="T81" s="11"/>
      <c r="U81" s="11"/>
      <c r="V81" s="11"/>
      <c r="W81" s="53"/>
    </row>
    <row r="82" spans="1:26" ht="19.95" customHeight="1" x14ac:dyDescent="0.3">
      <c r="A82" s="203"/>
      <c r="B82" s="327" t="s">
        <v>27</v>
      </c>
      <c r="C82" s="328"/>
      <c r="D82" s="328"/>
      <c r="E82" s="329"/>
      <c r="F82" s="164"/>
      <c r="G82" s="164"/>
      <c r="H82" s="165" t="s">
        <v>86</v>
      </c>
      <c r="I82" s="165" t="s">
        <v>24</v>
      </c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15"/>
      <c r="B83" s="207" t="s">
        <v>87</v>
      </c>
      <c r="C83" s="3"/>
      <c r="D83" s="3"/>
      <c r="E83" s="14"/>
      <c r="F83" s="14"/>
      <c r="G83" s="14"/>
      <c r="H83" s="155"/>
      <c r="I83" s="15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ht="19.95" customHeight="1" x14ac:dyDescent="0.3">
      <c r="A84" s="15"/>
      <c r="B84" s="207" t="s">
        <v>191</v>
      </c>
      <c r="C84" s="3"/>
      <c r="D84" s="3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1"/>
      <c r="R84" s="11"/>
      <c r="S84" s="11"/>
      <c r="T84" s="11"/>
      <c r="U84" s="11"/>
      <c r="V84" s="11"/>
      <c r="W84" s="53"/>
    </row>
    <row r="85" spans="1:26" ht="19.95" customHeight="1" x14ac:dyDescent="0.3">
      <c r="A85" s="15"/>
      <c r="B85" s="42"/>
      <c r="C85" s="3"/>
      <c r="D85" s="3"/>
      <c r="E85" s="14"/>
      <c r="F85" s="14"/>
      <c r="G85" s="14"/>
      <c r="H85" s="155"/>
      <c r="I85" s="155"/>
      <c r="J85" s="155"/>
      <c r="K85" s="155"/>
      <c r="L85" s="155"/>
      <c r="M85" s="155"/>
      <c r="N85" s="155"/>
      <c r="O85" s="155"/>
      <c r="P85" s="155"/>
      <c r="Q85" s="11"/>
      <c r="R85" s="11"/>
      <c r="S85" s="11"/>
      <c r="T85" s="11"/>
      <c r="U85" s="11"/>
      <c r="V85" s="11"/>
      <c r="W85" s="53"/>
    </row>
    <row r="86" spans="1:26" ht="19.95" customHeight="1" x14ac:dyDescent="0.3">
      <c r="A86" s="15"/>
      <c r="B86" s="42"/>
      <c r="C86" s="3"/>
      <c r="D86" s="3"/>
      <c r="E86" s="14"/>
      <c r="F86" s="14"/>
      <c r="G86" s="14"/>
      <c r="H86" s="155"/>
      <c r="I86" s="155"/>
      <c r="J86" s="155"/>
      <c r="K86" s="155"/>
      <c r="L86" s="155"/>
      <c r="M86" s="155"/>
      <c r="N86" s="155"/>
      <c r="O86" s="155"/>
      <c r="P86" s="155"/>
      <c r="Q86" s="11"/>
      <c r="R86" s="11"/>
      <c r="S86" s="11"/>
      <c r="T86" s="11"/>
      <c r="U86" s="11"/>
      <c r="V86" s="11"/>
      <c r="W86" s="53"/>
    </row>
    <row r="87" spans="1:26" ht="19.95" customHeight="1" x14ac:dyDescent="0.3">
      <c r="A87" s="15"/>
      <c r="B87" s="209" t="s">
        <v>61</v>
      </c>
      <c r="C87" s="166"/>
      <c r="D87" s="166"/>
      <c r="E87" s="14"/>
      <c r="F87" s="14"/>
      <c r="G87" s="14"/>
      <c r="H87" s="155"/>
      <c r="I87" s="155"/>
      <c r="J87" s="155"/>
      <c r="K87" s="155"/>
      <c r="L87" s="155"/>
      <c r="M87" s="155"/>
      <c r="N87" s="155"/>
      <c r="O87" s="155"/>
      <c r="P87" s="155"/>
      <c r="Q87" s="11"/>
      <c r="R87" s="11"/>
      <c r="S87" s="11"/>
      <c r="T87" s="11"/>
      <c r="U87" s="11"/>
      <c r="V87" s="11"/>
      <c r="W87" s="53"/>
    </row>
    <row r="88" spans="1:26" x14ac:dyDescent="0.3">
      <c r="A88" s="2"/>
      <c r="B88" s="210" t="s">
        <v>74</v>
      </c>
      <c r="C88" s="129" t="s">
        <v>75</v>
      </c>
      <c r="D88" s="129" t="s">
        <v>76</v>
      </c>
      <c r="E88" s="157"/>
      <c r="F88" s="157" t="s">
        <v>77</v>
      </c>
      <c r="G88" s="157" t="s">
        <v>78</v>
      </c>
      <c r="H88" s="158" t="s">
        <v>79</v>
      </c>
      <c r="I88" s="158" t="s">
        <v>80</v>
      </c>
      <c r="J88" s="158"/>
      <c r="K88" s="158"/>
      <c r="L88" s="158"/>
      <c r="M88" s="158"/>
      <c r="N88" s="158"/>
      <c r="O88" s="158"/>
      <c r="P88" s="158" t="s">
        <v>81</v>
      </c>
      <c r="Q88" s="159"/>
      <c r="R88" s="159"/>
      <c r="S88" s="129" t="s">
        <v>82</v>
      </c>
      <c r="T88" s="160"/>
      <c r="U88" s="160"/>
      <c r="V88" s="129" t="s">
        <v>83</v>
      </c>
      <c r="W88" s="53"/>
    </row>
    <row r="89" spans="1:26" x14ac:dyDescent="0.3">
      <c r="A89" s="10"/>
      <c r="B89" s="211"/>
      <c r="C89" s="171"/>
      <c r="D89" s="317" t="s">
        <v>62</v>
      </c>
      <c r="E89" s="317"/>
      <c r="F89" s="136"/>
      <c r="G89" s="172"/>
      <c r="H89" s="136"/>
      <c r="I89" s="136"/>
      <c r="J89" s="137"/>
      <c r="K89" s="137"/>
      <c r="L89" s="137"/>
      <c r="M89" s="137"/>
      <c r="N89" s="137"/>
      <c r="O89" s="137"/>
      <c r="P89" s="137"/>
      <c r="Q89" s="135"/>
      <c r="R89" s="135"/>
      <c r="S89" s="135"/>
      <c r="T89" s="135"/>
      <c r="U89" s="135"/>
      <c r="V89" s="196"/>
      <c r="W89" s="217"/>
      <c r="X89" s="139"/>
      <c r="Y89" s="139"/>
      <c r="Z89" s="139"/>
    </row>
    <row r="90" spans="1:26" x14ac:dyDescent="0.3">
      <c r="A90" s="10"/>
      <c r="B90" s="212"/>
      <c r="C90" s="174">
        <v>6</v>
      </c>
      <c r="D90" s="312" t="s">
        <v>63</v>
      </c>
      <c r="E90" s="312"/>
      <c r="F90" s="140"/>
      <c r="G90" s="173"/>
      <c r="H90" s="140"/>
      <c r="I90" s="140"/>
      <c r="J90" s="141"/>
      <c r="K90" s="141"/>
      <c r="L90" s="141"/>
      <c r="M90" s="141"/>
      <c r="N90" s="141"/>
      <c r="O90" s="141"/>
      <c r="P90" s="141"/>
      <c r="Q90" s="10"/>
      <c r="R90" s="10"/>
      <c r="S90" s="10"/>
      <c r="T90" s="10"/>
      <c r="U90" s="10"/>
      <c r="V90" s="197"/>
      <c r="W90" s="217"/>
      <c r="X90" s="139"/>
      <c r="Y90" s="139"/>
      <c r="Z90" s="139"/>
    </row>
    <row r="91" spans="1:26" ht="34.950000000000003" customHeight="1" x14ac:dyDescent="0.3">
      <c r="A91" s="181"/>
      <c r="B91" s="213">
        <v>1</v>
      </c>
      <c r="C91" s="182" t="s">
        <v>93</v>
      </c>
      <c r="D91" s="315" t="s">
        <v>192</v>
      </c>
      <c r="E91" s="315"/>
      <c r="F91" s="176" t="s">
        <v>90</v>
      </c>
      <c r="G91" s="177">
        <v>50.518999999999998</v>
      </c>
      <c r="H91" s="176"/>
      <c r="I91" s="176">
        <f>ROUND(G91*(H91),2)</f>
        <v>0</v>
      </c>
      <c r="J91" s="178">
        <f>ROUND(G91*(N91),2)</f>
        <v>50.01</v>
      </c>
      <c r="K91" s="179">
        <f>ROUND(G91*(O91),2)</f>
        <v>0</v>
      </c>
      <c r="L91" s="179">
        <f>ROUND(G91*(H91),2)</f>
        <v>0</v>
      </c>
      <c r="M91" s="179"/>
      <c r="N91" s="179">
        <v>0.99</v>
      </c>
      <c r="O91" s="179"/>
      <c r="P91" s="183">
        <v>5.2999999999999998E-4</v>
      </c>
      <c r="Q91" s="183"/>
      <c r="R91" s="183">
        <v>5.2999999999999998E-4</v>
      </c>
      <c r="S91" s="180">
        <f>ROUND(G91*(P91),3)</f>
        <v>2.7E-2</v>
      </c>
      <c r="T91" s="180"/>
      <c r="U91" s="180"/>
      <c r="V91" s="198"/>
      <c r="W91" s="53"/>
      <c r="Z91">
        <v>0</v>
      </c>
    </row>
    <row r="92" spans="1:26" ht="34.950000000000003" customHeight="1" x14ac:dyDescent="0.3">
      <c r="A92" s="181"/>
      <c r="B92" s="213">
        <v>2</v>
      </c>
      <c r="C92" s="182" t="s">
        <v>95</v>
      </c>
      <c r="D92" s="315" t="s">
        <v>193</v>
      </c>
      <c r="E92" s="315"/>
      <c r="F92" s="176" t="s">
        <v>90</v>
      </c>
      <c r="G92" s="177">
        <v>50.518999999999998</v>
      </c>
      <c r="H92" s="176"/>
      <c r="I92" s="176">
        <f>ROUND(G92*(H92),2)</f>
        <v>0</v>
      </c>
      <c r="J92" s="178">
        <f>ROUND(G92*(N92),2)</f>
        <v>212.18</v>
      </c>
      <c r="K92" s="179">
        <f>ROUND(G92*(O92),2)</f>
        <v>0</v>
      </c>
      <c r="L92" s="179">
        <f>ROUND(G92*(H92),2)</f>
        <v>0</v>
      </c>
      <c r="M92" s="179"/>
      <c r="N92" s="179">
        <v>4.2</v>
      </c>
      <c r="O92" s="179"/>
      <c r="P92" s="183">
        <v>6.0000000000000001E-3</v>
      </c>
      <c r="Q92" s="183"/>
      <c r="R92" s="183">
        <v>6.0000000000000001E-3</v>
      </c>
      <c r="S92" s="180">
        <f>ROUND(G92*(P92),3)</f>
        <v>0.30299999999999999</v>
      </c>
      <c r="T92" s="180"/>
      <c r="U92" s="180"/>
      <c r="V92" s="198"/>
      <c r="W92" s="53"/>
      <c r="Z92">
        <v>0</v>
      </c>
    </row>
    <row r="93" spans="1:26" ht="25.05" customHeight="1" x14ac:dyDescent="0.3">
      <c r="A93" s="181"/>
      <c r="B93" s="213">
        <v>3</v>
      </c>
      <c r="C93" s="182" t="s">
        <v>97</v>
      </c>
      <c r="D93" s="315" t="s">
        <v>98</v>
      </c>
      <c r="E93" s="315"/>
      <c r="F93" s="176" t="s">
        <v>90</v>
      </c>
      <c r="G93" s="177">
        <v>50.518999999999998</v>
      </c>
      <c r="H93" s="176"/>
      <c r="I93" s="176">
        <f>ROUND(G93*(H93),2)</f>
        <v>0</v>
      </c>
      <c r="J93" s="178">
        <f>ROUND(G93*(N93),2)</f>
        <v>400.11</v>
      </c>
      <c r="K93" s="179">
        <f>ROUND(G93*(O93),2)</f>
        <v>0</v>
      </c>
      <c r="L93" s="179">
        <f>ROUND(G93*(H93),2)</f>
        <v>0</v>
      </c>
      <c r="M93" s="179"/>
      <c r="N93" s="179">
        <v>7.92</v>
      </c>
      <c r="O93" s="179"/>
      <c r="P93" s="183">
        <v>2.8800000000000002E-3</v>
      </c>
      <c r="Q93" s="183"/>
      <c r="R93" s="183">
        <v>2.8800000000000002E-3</v>
      </c>
      <c r="S93" s="180">
        <f>ROUND(G93*(P93),3)</f>
        <v>0.14499999999999999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3">
        <v>4</v>
      </c>
      <c r="C94" s="182" t="s">
        <v>101</v>
      </c>
      <c r="D94" s="315" t="s">
        <v>102</v>
      </c>
      <c r="E94" s="315"/>
      <c r="F94" s="176" t="s">
        <v>90</v>
      </c>
      <c r="G94" s="177">
        <v>50.518999999999998</v>
      </c>
      <c r="H94" s="176"/>
      <c r="I94" s="176">
        <f>ROUND(G94*(H94),2)</f>
        <v>0</v>
      </c>
      <c r="J94" s="178">
        <f>ROUND(G94*(N94),2)</f>
        <v>164.19</v>
      </c>
      <c r="K94" s="179">
        <f>ROUND(G94*(O94),2)</f>
        <v>0</v>
      </c>
      <c r="L94" s="179">
        <f>ROUND(G94*(H94),2)</f>
        <v>0</v>
      </c>
      <c r="M94" s="179"/>
      <c r="N94" s="179">
        <v>3.25</v>
      </c>
      <c r="O94" s="179"/>
      <c r="P94" s="183">
        <v>1.089E-2</v>
      </c>
      <c r="Q94" s="183"/>
      <c r="R94" s="183">
        <v>1.089E-2</v>
      </c>
      <c r="S94" s="180">
        <f>ROUND(G94*(P94),3)</f>
        <v>0.55000000000000004</v>
      </c>
      <c r="T94" s="180"/>
      <c r="U94" s="180"/>
      <c r="V94" s="198"/>
      <c r="W94" s="53"/>
      <c r="Z94">
        <v>0</v>
      </c>
    </row>
    <row r="95" spans="1:26" x14ac:dyDescent="0.3">
      <c r="A95" s="10"/>
      <c r="B95" s="212"/>
      <c r="C95" s="174">
        <v>6</v>
      </c>
      <c r="D95" s="312" t="s">
        <v>63</v>
      </c>
      <c r="E95" s="312"/>
      <c r="F95" s="140"/>
      <c r="G95" s="173"/>
      <c r="H95" s="140"/>
      <c r="I95" s="142">
        <f>ROUND((SUM(I90:I94))/1,2)</f>
        <v>0</v>
      </c>
      <c r="J95" s="141"/>
      <c r="K95" s="141"/>
      <c r="L95" s="141">
        <f>ROUND((SUM(L90:L94))/1,2)</f>
        <v>0</v>
      </c>
      <c r="M95" s="141">
        <f>ROUND((SUM(M90:M94))/1,2)</f>
        <v>0</v>
      </c>
      <c r="N95" s="141"/>
      <c r="O95" s="141"/>
      <c r="P95" s="141"/>
      <c r="Q95" s="10"/>
      <c r="R95" s="10"/>
      <c r="S95" s="10">
        <f>ROUND((SUM(S90:S94))/1,2)</f>
        <v>1.03</v>
      </c>
      <c r="T95" s="10"/>
      <c r="U95" s="10"/>
      <c r="V95" s="199">
        <f>ROUND((SUM(V90:V94))/1,2)</f>
        <v>0</v>
      </c>
      <c r="W95" s="217"/>
      <c r="X95" s="139"/>
      <c r="Y95" s="139"/>
      <c r="Z95" s="139"/>
    </row>
    <row r="96" spans="1:26" x14ac:dyDescent="0.3">
      <c r="A96" s="1"/>
      <c r="B96" s="208"/>
      <c r="C96" s="1"/>
      <c r="D96" s="1"/>
      <c r="E96" s="133"/>
      <c r="F96" s="133"/>
      <c r="G96" s="167"/>
      <c r="H96" s="133"/>
      <c r="I96" s="133"/>
      <c r="J96" s="134"/>
      <c r="K96" s="134"/>
      <c r="L96" s="134"/>
      <c r="M96" s="134"/>
      <c r="N96" s="134"/>
      <c r="O96" s="134"/>
      <c r="P96" s="134"/>
      <c r="Q96" s="1"/>
      <c r="R96" s="1"/>
      <c r="S96" s="1"/>
      <c r="T96" s="1"/>
      <c r="U96" s="1"/>
      <c r="V96" s="200"/>
      <c r="W96" s="53"/>
    </row>
    <row r="97" spans="1:26" x14ac:dyDescent="0.3">
      <c r="A97" s="10"/>
      <c r="B97" s="212"/>
      <c r="C97" s="174">
        <v>9</v>
      </c>
      <c r="D97" s="312" t="s">
        <v>64</v>
      </c>
      <c r="E97" s="312"/>
      <c r="F97" s="140"/>
      <c r="G97" s="173"/>
      <c r="H97" s="140"/>
      <c r="I97" s="140"/>
      <c r="J97" s="141"/>
      <c r="K97" s="141"/>
      <c r="L97" s="141"/>
      <c r="M97" s="141"/>
      <c r="N97" s="141"/>
      <c r="O97" s="141"/>
      <c r="P97" s="141"/>
      <c r="Q97" s="10"/>
      <c r="R97" s="10"/>
      <c r="S97" s="10"/>
      <c r="T97" s="10"/>
      <c r="U97" s="10"/>
      <c r="V97" s="197"/>
      <c r="W97" s="217"/>
      <c r="X97" s="139"/>
      <c r="Y97" s="139"/>
      <c r="Z97" s="139"/>
    </row>
    <row r="98" spans="1:26" ht="25.05" customHeight="1" x14ac:dyDescent="0.3">
      <c r="A98" s="181"/>
      <c r="B98" s="213">
        <v>5</v>
      </c>
      <c r="C98" s="182" t="s">
        <v>103</v>
      </c>
      <c r="D98" s="315" t="s">
        <v>104</v>
      </c>
      <c r="E98" s="315"/>
      <c r="F98" s="176" t="s">
        <v>90</v>
      </c>
      <c r="G98" s="177">
        <v>19.248000000000001</v>
      </c>
      <c r="H98" s="176"/>
      <c r="I98" s="176">
        <f>ROUND(G98*(H98),2)</f>
        <v>0</v>
      </c>
      <c r="J98" s="178">
        <f>ROUND(G98*(N98),2)</f>
        <v>91.04</v>
      </c>
      <c r="K98" s="179">
        <f>ROUND(G98*(O98),2)</f>
        <v>0</v>
      </c>
      <c r="L98" s="179">
        <f>ROUND(G98*(H98),2)</f>
        <v>0</v>
      </c>
      <c r="M98" s="179"/>
      <c r="N98" s="179">
        <v>4.7300000000000004</v>
      </c>
      <c r="O98" s="179"/>
      <c r="P98" s="183">
        <v>5.0000000000000002E-5</v>
      </c>
      <c r="Q98" s="183"/>
      <c r="R98" s="183">
        <v>5.0000000000000002E-5</v>
      </c>
      <c r="S98" s="180">
        <f>ROUND(G98*(P98),3)</f>
        <v>1E-3</v>
      </c>
      <c r="T98" s="180"/>
      <c r="U98" s="180"/>
      <c r="V98" s="198"/>
      <c r="W98" s="53"/>
      <c r="Z98">
        <v>0</v>
      </c>
    </row>
    <row r="99" spans="1:26" x14ac:dyDescent="0.3">
      <c r="A99" s="10"/>
      <c r="B99" s="212"/>
      <c r="C99" s="174">
        <v>9</v>
      </c>
      <c r="D99" s="312" t="s">
        <v>64</v>
      </c>
      <c r="E99" s="312"/>
      <c r="F99" s="140"/>
      <c r="G99" s="173"/>
      <c r="H99" s="140"/>
      <c r="I99" s="142">
        <f>ROUND((SUM(I97:I98))/1,2)</f>
        <v>0</v>
      </c>
      <c r="J99" s="141"/>
      <c r="K99" s="141"/>
      <c r="L99" s="141">
        <f>ROUND((SUM(L97:L98))/1,2)</f>
        <v>0</v>
      </c>
      <c r="M99" s="141">
        <f>ROUND((SUM(M97:M98))/1,2)</f>
        <v>0</v>
      </c>
      <c r="N99" s="141"/>
      <c r="O99" s="141"/>
      <c r="P99" s="141"/>
      <c r="Q99" s="10"/>
      <c r="R99" s="10"/>
      <c r="S99" s="10">
        <f>ROUND((SUM(S97:S98))/1,2)</f>
        <v>0</v>
      </c>
      <c r="T99" s="10"/>
      <c r="U99" s="10"/>
      <c r="V99" s="199">
        <f>ROUND((SUM(V97:V98))/1,2)</f>
        <v>0</v>
      </c>
      <c r="W99" s="217"/>
      <c r="X99" s="139"/>
      <c r="Y99" s="139"/>
      <c r="Z99" s="139"/>
    </row>
    <row r="100" spans="1:26" x14ac:dyDescent="0.3">
      <c r="A100" s="1"/>
      <c r="B100" s="208"/>
      <c r="C100" s="1"/>
      <c r="D100" s="1"/>
      <c r="E100" s="133"/>
      <c r="F100" s="133"/>
      <c r="G100" s="167"/>
      <c r="H100" s="133"/>
      <c r="I100" s="133"/>
      <c r="J100" s="134"/>
      <c r="K100" s="134"/>
      <c r="L100" s="134"/>
      <c r="M100" s="134"/>
      <c r="N100" s="134"/>
      <c r="O100" s="134"/>
      <c r="P100" s="134"/>
      <c r="Q100" s="1"/>
      <c r="R100" s="1"/>
      <c r="S100" s="1"/>
      <c r="T100" s="1"/>
      <c r="U100" s="1"/>
      <c r="V100" s="200"/>
      <c r="W100" s="53"/>
    </row>
    <row r="101" spans="1:26" x14ac:dyDescent="0.3">
      <c r="A101" s="10"/>
      <c r="B101" s="212"/>
      <c r="C101" s="174">
        <v>99</v>
      </c>
      <c r="D101" s="312" t="s">
        <v>65</v>
      </c>
      <c r="E101" s="312"/>
      <c r="F101" s="140"/>
      <c r="G101" s="173"/>
      <c r="H101" s="140"/>
      <c r="I101" s="140"/>
      <c r="J101" s="141"/>
      <c r="K101" s="141"/>
      <c r="L101" s="141"/>
      <c r="M101" s="141"/>
      <c r="N101" s="141"/>
      <c r="O101" s="141"/>
      <c r="P101" s="141"/>
      <c r="Q101" s="10"/>
      <c r="R101" s="10"/>
      <c r="S101" s="10"/>
      <c r="T101" s="10"/>
      <c r="U101" s="10"/>
      <c r="V101" s="197"/>
      <c r="W101" s="217"/>
      <c r="X101" s="139"/>
      <c r="Y101" s="139"/>
      <c r="Z101" s="139"/>
    </row>
    <row r="102" spans="1:26" ht="25.05" customHeight="1" x14ac:dyDescent="0.3">
      <c r="A102" s="181"/>
      <c r="B102" s="213">
        <v>6</v>
      </c>
      <c r="C102" s="182" t="s">
        <v>105</v>
      </c>
      <c r="D102" s="315" t="s">
        <v>106</v>
      </c>
      <c r="E102" s="315"/>
      <c r="F102" s="176" t="s">
        <v>107</v>
      </c>
      <c r="G102" s="177">
        <v>1.026</v>
      </c>
      <c r="H102" s="176"/>
      <c r="I102" s="176">
        <f>ROUND(G102*(H102),2)</f>
        <v>0</v>
      </c>
      <c r="J102" s="178">
        <f>ROUND(G102*(N102),2)</f>
        <v>37.57</v>
      </c>
      <c r="K102" s="179">
        <f>ROUND(G102*(O102),2)</f>
        <v>0</v>
      </c>
      <c r="L102" s="179">
        <f>ROUND(G102*(H102),2)</f>
        <v>0</v>
      </c>
      <c r="M102" s="179"/>
      <c r="N102" s="179">
        <v>36.619999999999997</v>
      </c>
      <c r="O102" s="179"/>
      <c r="P102" s="183"/>
      <c r="Q102" s="183"/>
      <c r="R102" s="183"/>
      <c r="S102" s="180">
        <f>ROUND(G102*(P102),3)</f>
        <v>0</v>
      </c>
      <c r="T102" s="180"/>
      <c r="U102" s="180"/>
      <c r="V102" s="198"/>
      <c r="W102" s="53"/>
      <c r="Z102">
        <v>0</v>
      </c>
    </row>
    <row r="103" spans="1:26" x14ac:dyDescent="0.3">
      <c r="A103" s="10"/>
      <c r="B103" s="212"/>
      <c r="C103" s="174">
        <v>99</v>
      </c>
      <c r="D103" s="312" t="s">
        <v>65</v>
      </c>
      <c r="E103" s="312"/>
      <c r="F103" s="140"/>
      <c r="G103" s="173"/>
      <c r="H103" s="140"/>
      <c r="I103" s="142">
        <f>ROUND((SUM(I101:I102))/1,2)</f>
        <v>0</v>
      </c>
      <c r="J103" s="141"/>
      <c r="K103" s="141"/>
      <c r="L103" s="141">
        <f>ROUND((SUM(L101:L102))/1,2)</f>
        <v>0</v>
      </c>
      <c r="M103" s="141">
        <f>ROUND((SUM(M101:M102))/1,2)</f>
        <v>0</v>
      </c>
      <c r="N103" s="141"/>
      <c r="O103" s="141"/>
      <c r="P103" s="141"/>
      <c r="Q103" s="10"/>
      <c r="R103" s="10"/>
      <c r="S103" s="10">
        <f>ROUND((SUM(S101:S102))/1,2)</f>
        <v>0</v>
      </c>
      <c r="T103" s="10"/>
      <c r="U103" s="10"/>
      <c r="V103" s="199">
        <f>ROUND((SUM(V101:V102))/1,2)</f>
        <v>0</v>
      </c>
      <c r="W103" s="217"/>
      <c r="X103" s="139"/>
      <c r="Y103" s="139"/>
      <c r="Z103" s="139"/>
    </row>
    <row r="104" spans="1:26" x14ac:dyDescent="0.3">
      <c r="A104" s="1"/>
      <c r="B104" s="208"/>
      <c r="C104" s="1"/>
      <c r="D104" s="1"/>
      <c r="E104" s="133"/>
      <c r="F104" s="133"/>
      <c r="G104" s="167"/>
      <c r="H104" s="133"/>
      <c r="I104" s="133"/>
      <c r="J104" s="134"/>
      <c r="K104" s="134"/>
      <c r="L104" s="134"/>
      <c r="M104" s="134"/>
      <c r="N104" s="134"/>
      <c r="O104" s="134"/>
      <c r="P104" s="134"/>
      <c r="Q104" s="1"/>
      <c r="R104" s="1"/>
      <c r="S104" s="1"/>
      <c r="T104" s="1"/>
      <c r="U104" s="1"/>
      <c r="V104" s="200"/>
      <c r="W104" s="53"/>
    </row>
    <row r="105" spans="1:26" x14ac:dyDescent="0.3">
      <c r="A105" s="10"/>
      <c r="B105" s="212"/>
      <c r="C105" s="10"/>
      <c r="D105" s="313" t="s">
        <v>62</v>
      </c>
      <c r="E105" s="313"/>
      <c r="F105" s="140"/>
      <c r="G105" s="173"/>
      <c r="H105" s="140"/>
      <c r="I105" s="142">
        <f>ROUND((SUM(I89:I104))/2,2)</f>
        <v>0</v>
      </c>
      <c r="J105" s="141"/>
      <c r="K105" s="141"/>
      <c r="L105" s="140">
        <f>ROUND((SUM(L89:L104))/2,2)</f>
        <v>0</v>
      </c>
      <c r="M105" s="140">
        <f>ROUND((SUM(M89:M104))/2,2)</f>
        <v>0</v>
      </c>
      <c r="N105" s="141"/>
      <c r="O105" s="141"/>
      <c r="P105" s="184"/>
      <c r="Q105" s="10"/>
      <c r="R105" s="10"/>
      <c r="S105" s="184">
        <f>ROUND((SUM(S89:S104))/2,2)</f>
        <v>1.03</v>
      </c>
      <c r="T105" s="10"/>
      <c r="U105" s="10"/>
      <c r="V105" s="199">
        <f>ROUND((SUM(V89:V104))/2,2)</f>
        <v>0</v>
      </c>
      <c r="W105" s="53"/>
    </row>
    <row r="106" spans="1:26" x14ac:dyDescent="0.3">
      <c r="A106" s="1"/>
      <c r="B106" s="208"/>
      <c r="C106" s="1"/>
      <c r="D106" s="1"/>
      <c r="E106" s="133"/>
      <c r="F106" s="133"/>
      <c r="G106" s="167"/>
      <c r="H106" s="133"/>
      <c r="I106" s="133"/>
      <c r="J106" s="134"/>
      <c r="K106" s="134"/>
      <c r="L106" s="134"/>
      <c r="M106" s="134"/>
      <c r="N106" s="134"/>
      <c r="O106" s="134"/>
      <c r="P106" s="134"/>
      <c r="Q106" s="1"/>
      <c r="R106" s="1"/>
      <c r="S106" s="1"/>
      <c r="T106" s="1"/>
      <c r="U106" s="1"/>
      <c r="V106" s="200"/>
      <c r="W106" s="53"/>
    </row>
    <row r="107" spans="1:26" x14ac:dyDescent="0.3">
      <c r="A107" s="10"/>
      <c r="B107" s="212"/>
      <c r="C107" s="10"/>
      <c r="D107" s="313" t="s">
        <v>66</v>
      </c>
      <c r="E107" s="313"/>
      <c r="F107" s="140"/>
      <c r="G107" s="173"/>
      <c r="H107" s="140"/>
      <c r="I107" s="140"/>
      <c r="J107" s="141"/>
      <c r="K107" s="141"/>
      <c r="L107" s="141"/>
      <c r="M107" s="141"/>
      <c r="N107" s="141"/>
      <c r="O107" s="141"/>
      <c r="P107" s="141"/>
      <c r="Q107" s="10"/>
      <c r="R107" s="10"/>
      <c r="S107" s="10"/>
      <c r="T107" s="10"/>
      <c r="U107" s="10"/>
      <c r="V107" s="197"/>
      <c r="W107" s="217"/>
      <c r="X107" s="139"/>
      <c r="Y107" s="139"/>
      <c r="Z107" s="139"/>
    </row>
    <row r="108" spans="1:26" x14ac:dyDescent="0.3">
      <c r="A108" s="10"/>
      <c r="B108" s="212"/>
      <c r="C108" s="174">
        <v>713</v>
      </c>
      <c r="D108" s="312" t="s">
        <v>142</v>
      </c>
      <c r="E108" s="312"/>
      <c r="F108" s="140"/>
      <c r="G108" s="173"/>
      <c r="H108" s="140"/>
      <c r="I108" s="140"/>
      <c r="J108" s="141"/>
      <c r="K108" s="141"/>
      <c r="L108" s="141"/>
      <c r="M108" s="141"/>
      <c r="N108" s="141"/>
      <c r="O108" s="141"/>
      <c r="P108" s="141"/>
      <c r="Q108" s="10"/>
      <c r="R108" s="10"/>
      <c r="S108" s="10"/>
      <c r="T108" s="10"/>
      <c r="U108" s="10"/>
      <c r="V108" s="197"/>
      <c r="W108" s="217"/>
      <c r="X108" s="139"/>
      <c r="Y108" s="139"/>
      <c r="Z108" s="139"/>
    </row>
    <row r="109" spans="1:26" ht="25.05" customHeight="1" x14ac:dyDescent="0.3">
      <c r="A109" s="181"/>
      <c r="B109" s="213">
        <v>7</v>
      </c>
      <c r="C109" s="182" t="s">
        <v>147</v>
      </c>
      <c r="D109" s="315" t="s">
        <v>148</v>
      </c>
      <c r="E109" s="315"/>
      <c r="F109" s="176" t="s">
        <v>90</v>
      </c>
      <c r="G109" s="177">
        <v>19.248000000000001</v>
      </c>
      <c r="H109" s="176"/>
      <c r="I109" s="176">
        <f>ROUND(G109*(H109),2)</f>
        <v>0</v>
      </c>
      <c r="J109" s="178">
        <f>ROUND(G109*(N109),2)</f>
        <v>120.3</v>
      </c>
      <c r="K109" s="179">
        <f>ROUND(G109*(O109),2)</f>
        <v>0</v>
      </c>
      <c r="L109" s="179">
        <f>ROUND(G109*(H109),2)</f>
        <v>0</v>
      </c>
      <c r="M109" s="179"/>
      <c r="N109" s="179">
        <v>6.25</v>
      </c>
      <c r="O109" s="179"/>
      <c r="P109" s="183"/>
      <c r="Q109" s="183"/>
      <c r="R109" s="183"/>
      <c r="S109" s="180">
        <f>ROUND(G109*(P109),3)</f>
        <v>0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3">
        <v>8</v>
      </c>
      <c r="C110" s="182" t="s">
        <v>149</v>
      </c>
      <c r="D110" s="315" t="s">
        <v>150</v>
      </c>
      <c r="E110" s="315"/>
      <c r="F110" s="176" t="s">
        <v>107</v>
      </c>
      <c r="G110" s="177">
        <v>7.0999999999999994E-2</v>
      </c>
      <c r="H110" s="176"/>
      <c r="I110" s="176">
        <f>ROUND(G110*(H110),2)</f>
        <v>0</v>
      </c>
      <c r="J110" s="178">
        <f>ROUND(G110*(N110),2)</f>
        <v>2.72</v>
      </c>
      <c r="K110" s="179">
        <f>ROUND(G110*(O110),2)</f>
        <v>0</v>
      </c>
      <c r="L110" s="179">
        <f>ROUND(G110*(H110),2)</f>
        <v>0</v>
      </c>
      <c r="M110" s="179"/>
      <c r="N110" s="179">
        <v>38.340000000000003</v>
      </c>
      <c r="O110" s="179"/>
      <c r="P110" s="183"/>
      <c r="Q110" s="183"/>
      <c r="R110" s="183"/>
      <c r="S110" s="180">
        <f>ROUND(G110*(P110),3)</f>
        <v>0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3">
        <v>9</v>
      </c>
      <c r="C111" s="182" t="s">
        <v>151</v>
      </c>
      <c r="D111" s="315" t="s">
        <v>152</v>
      </c>
      <c r="E111" s="315"/>
      <c r="F111" s="176" t="s">
        <v>90</v>
      </c>
      <c r="G111" s="177">
        <v>19.248000000000001</v>
      </c>
      <c r="H111" s="176"/>
      <c r="I111" s="176">
        <f>ROUND(G111*(H111),2)</f>
        <v>0</v>
      </c>
      <c r="J111" s="178">
        <f>ROUND(G111*(N111),2)</f>
        <v>100.67</v>
      </c>
      <c r="K111" s="179">
        <f>ROUND(G111*(O111),2)</f>
        <v>0</v>
      </c>
      <c r="L111" s="179">
        <f>ROUND(G111*(H111),2)</f>
        <v>0</v>
      </c>
      <c r="M111" s="179"/>
      <c r="N111" s="179">
        <v>5.23</v>
      </c>
      <c r="O111" s="179"/>
      <c r="P111" s="183"/>
      <c r="Q111" s="183"/>
      <c r="R111" s="183"/>
      <c r="S111" s="180">
        <f>ROUND(G111*(P111),3)</f>
        <v>0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4">
        <v>10</v>
      </c>
      <c r="C112" s="191" t="s">
        <v>153</v>
      </c>
      <c r="D112" s="316" t="s">
        <v>194</v>
      </c>
      <c r="E112" s="316"/>
      <c r="F112" s="186" t="s">
        <v>90</v>
      </c>
      <c r="G112" s="187">
        <v>19.632999999999999</v>
      </c>
      <c r="H112" s="186"/>
      <c r="I112" s="186">
        <f>ROUND(G112*(H112),2)</f>
        <v>0</v>
      </c>
      <c r="J112" s="188">
        <f>ROUND(G112*(N112),2)</f>
        <v>229.31</v>
      </c>
      <c r="K112" s="189">
        <f>ROUND(G112*(O112),2)</f>
        <v>0</v>
      </c>
      <c r="L112" s="189"/>
      <c r="M112" s="189">
        <f>ROUND(G112*(H112),2)</f>
        <v>0</v>
      </c>
      <c r="N112" s="189">
        <v>11.68</v>
      </c>
      <c r="O112" s="189"/>
      <c r="P112" s="192">
        <v>3.5999999999999999E-3</v>
      </c>
      <c r="Q112" s="192"/>
      <c r="R112" s="192">
        <v>3.5999999999999999E-3</v>
      </c>
      <c r="S112" s="190">
        <f>ROUND(G112*(P112),3)</f>
        <v>7.0999999999999994E-2</v>
      </c>
      <c r="T112" s="190"/>
      <c r="U112" s="190"/>
      <c r="V112" s="201"/>
      <c r="W112" s="53"/>
      <c r="Z112">
        <v>0</v>
      </c>
    </row>
    <row r="113" spans="1:26" x14ac:dyDescent="0.3">
      <c r="A113" s="10"/>
      <c r="B113" s="212"/>
      <c r="C113" s="174">
        <v>713</v>
      </c>
      <c r="D113" s="312" t="s">
        <v>142</v>
      </c>
      <c r="E113" s="312"/>
      <c r="F113" s="140"/>
      <c r="G113" s="173"/>
      <c r="H113" s="140"/>
      <c r="I113" s="142">
        <f>ROUND((SUM(I108:I112))/1,2)</f>
        <v>0</v>
      </c>
      <c r="J113" s="141"/>
      <c r="K113" s="141"/>
      <c r="L113" s="141">
        <f>ROUND((SUM(L108:L112))/1,2)</f>
        <v>0</v>
      </c>
      <c r="M113" s="141">
        <f>ROUND((SUM(M108:M112))/1,2)</f>
        <v>0</v>
      </c>
      <c r="N113" s="141"/>
      <c r="O113" s="141"/>
      <c r="P113" s="141"/>
      <c r="Q113" s="10"/>
      <c r="R113" s="10"/>
      <c r="S113" s="10">
        <f>ROUND((SUM(S108:S112))/1,2)</f>
        <v>7.0000000000000007E-2</v>
      </c>
      <c r="T113" s="10"/>
      <c r="U113" s="10"/>
      <c r="V113" s="199">
        <f>ROUND((SUM(V108:V112))/1,2)</f>
        <v>0</v>
      </c>
      <c r="W113" s="217"/>
      <c r="X113" s="139"/>
      <c r="Y113" s="139"/>
      <c r="Z113" s="139"/>
    </row>
    <row r="114" spans="1:26" x14ac:dyDescent="0.3">
      <c r="A114" s="1"/>
      <c r="B114" s="208"/>
      <c r="C114" s="1"/>
      <c r="D114" s="1"/>
      <c r="E114" s="133"/>
      <c r="F114" s="133"/>
      <c r="G114" s="167"/>
      <c r="H114" s="133"/>
      <c r="I114" s="133"/>
      <c r="J114" s="134"/>
      <c r="K114" s="134"/>
      <c r="L114" s="134"/>
      <c r="M114" s="134"/>
      <c r="N114" s="134"/>
      <c r="O114" s="134"/>
      <c r="P114" s="134"/>
      <c r="Q114" s="1"/>
      <c r="R114" s="1"/>
      <c r="S114" s="1"/>
      <c r="T114" s="1"/>
      <c r="U114" s="1"/>
      <c r="V114" s="200"/>
      <c r="W114" s="53"/>
    </row>
    <row r="115" spans="1:26" x14ac:dyDescent="0.3">
      <c r="A115" s="10"/>
      <c r="B115" s="212"/>
      <c r="C115" s="174">
        <v>735</v>
      </c>
      <c r="D115" s="312" t="s">
        <v>67</v>
      </c>
      <c r="E115" s="312"/>
      <c r="F115" s="140"/>
      <c r="G115" s="173"/>
      <c r="H115" s="140"/>
      <c r="I115" s="140"/>
      <c r="J115" s="141"/>
      <c r="K115" s="141"/>
      <c r="L115" s="141"/>
      <c r="M115" s="141"/>
      <c r="N115" s="141"/>
      <c r="O115" s="141"/>
      <c r="P115" s="141"/>
      <c r="Q115" s="10"/>
      <c r="R115" s="10"/>
      <c r="S115" s="10"/>
      <c r="T115" s="10"/>
      <c r="U115" s="10"/>
      <c r="V115" s="197"/>
      <c r="W115" s="217"/>
      <c r="X115" s="139"/>
      <c r="Y115" s="139"/>
      <c r="Z115" s="139"/>
    </row>
    <row r="116" spans="1:26" ht="25.05" customHeight="1" x14ac:dyDescent="0.3">
      <c r="A116" s="181"/>
      <c r="B116" s="213">
        <v>11</v>
      </c>
      <c r="C116" s="182" t="s">
        <v>113</v>
      </c>
      <c r="D116" s="315" t="s">
        <v>114</v>
      </c>
      <c r="E116" s="315"/>
      <c r="F116" s="176" t="s">
        <v>112</v>
      </c>
      <c r="G116" s="177">
        <v>1</v>
      </c>
      <c r="H116" s="176"/>
      <c r="I116" s="176">
        <f>ROUND(G116*(H116),2)</f>
        <v>0</v>
      </c>
      <c r="J116" s="178">
        <f>ROUND(G116*(N116),2)</f>
        <v>5.63</v>
      </c>
      <c r="K116" s="179">
        <f>ROUND(G116*(O116),2)</f>
        <v>0</v>
      </c>
      <c r="L116" s="179">
        <f>ROUND(G116*(H116),2)</f>
        <v>0</v>
      </c>
      <c r="M116" s="179"/>
      <c r="N116" s="179">
        <v>5.63</v>
      </c>
      <c r="O116" s="179"/>
      <c r="P116" s="183">
        <v>8.0000000000000007E-5</v>
      </c>
      <c r="Q116" s="183"/>
      <c r="R116" s="183">
        <v>8.0000000000000007E-5</v>
      </c>
      <c r="S116" s="180">
        <f>ROUND(G116*(P116),3)</f>
        <v>0</v>
      </c>
      <c r="T116" s="180"/>
      <c r="U116" s="180"/>
      <c r="V116" s="198">
        <f>ROUND(G116*(X116),3)</f>
        <v>4.5999999999999999E-2</v>
      </c>
      <c r="W116" s="53"/>
      <c r="X116">
        <v>4.5999999999999999E-2</v>
      </c>
      <c r="Z116">
        <v>0</v>
      </c>
    </row>
    <row r="117" spans="1:26" ht="25.05" customHeight="1" x14ac:dyDescent="0.3">
      <c r="A117" s="181"/>
      <c r="B117" s="213">
        <v>12</v>
      </c>
      <c r="C117" s="182" t="s">
        <v>117</v>
      </c>
      <c r="D117" s="315" t="s">
        <v>118</v>
      </c>
      <c r="E117" s="315"/>
      <c r="F117" s="176" t="s">
        <v>112</v>
      </c>
      <c r="G117" s="177">
        <v>1</v>
      </c>
      <c r="H117" s="176"/>
      <c r="I117" s="176">
        <f>ROUND(G117*(H117),2)</f>
        <v>0</v>
      </c>
      <c r="J117" s="178">
        <f>ROUND(G117*(N117),2)</f>
        <v>7.06</v>
      </c>
      <c r="K117" s="179">
        <f>ROUND(G117*(O117),2)</f>
        <v>0</v>
      </c>
      <c r="L117" s="179">
        <f>ROUND(G117*(H117),2)</f>
        <v>0</v>
      </c>
      <c r="M117" s="179"/>
      <c r="N117" s="179">
        <v>7.06</v>
      </c>
      <c r="O117" s="179"/>
      <c r="P117" s="183">
        <v>1.2999999999999999E-4</v>
      </c>
      <c r="Q117" s="183"/>
      <c r="R117" s="183">
        <v>1.2999999999999999E-4</v>
      </c>
      <c r="S117" s="180">
        <f>ROUND(G117*(P117),3)</f>
        <v>0</v>
      </c>
      <c r="T117" s="180"/>
      <c r="U117" s="180"/>
      <c r="V117" s="198"/>
      <c r="W117" s="53"/>
      <c r="Z117">
        <v>0</v>
      </c>
    </row>
    <row r="118" spans="1:26" x14ac:dyDescent="0.3">
      <c r="A118" s="10"/>
      <c r="B118" s="212"/>
      <c r="C118" s="174">
        <v>735</v>
      </c>
      <c r="D118" s="312" t="s">
        <v>67</v>
      </c>
      <c r="E118" s="312"/>
      <c r="F118" s="140"/>
      <c r="G118" s="173"/>
      <c r="H118" s="140"/>
      <c r="I118" s="142">
        <f>ROUND((SUM(I115:I117))/1,2)</f>
        <v>0</v>
      </c>
      <c r="J118" s="141"/>
      <c r="K118" s="141"/>
      <c r="L118" s="141">
        <f>ROUND((SUM(L115:L117))/1,2)</f>
        <v>0</v>
      </c>
      <c r="M118" s="141">
        <f>ROUND((SUM(M115:M117))/1,2)</f>
        <v>0</v>
      </c>
      <c r="N118" s="141"/>
      <c r="O118" s="141"/>
      <c r="P118" s="141"/>
      <c r="Q118" s="10"/>
      <c r="R118" s="10"/>
      <c r="S118" s="10">
        <f>ROUND((SUM(S115:S117))/1,2)</f>
        <v>0</v>
      </c>
      <c r="T118" s="10"/>
      <c r="U118" s="10"/>
      <c r="V118" s="199">
        <f>ROUND((SUM(V115:V117))/1,2)</f>
        <v>0.05</v>
      </c>
      <c r="W118" s="217"/>
      <c r="X118" s="139"/>
      <c r="Y118" s="139"/>
      <c r="Z118" s="139"/>
    </row>
    <row r="119" spans="1:26" x14ac:dyDescent="0.3">
      <c r="A119" s="1"/>
      <c r="B119" s="208"/>
      <c r="C119" s="1"/>
      <c r="D119" s="1"/>
      <c r="E119" s="133"/>
      <c r="F119" s="133"/>
      <c r="G119" s="167"/>
      <c r="H119" s="133"/>
      <c r="I119" s="133"/>
      <c r="J119" s="134"/>
      <c r="K119" s="134"/>
      <c r="L119" s="134"/>
      <c r="M119" s="134"/>
      <c r="N119" s="134"/>
      <c r="O119" s="134"/>
      <c r="P119" s="134"/>
      <c r="Q119" s="1"/>
      <c r="R119" s="1"/>
      <c r="S119" s="1"/>
      <c r="T119" s="1"/>
      <c r="U119" s="1"/>
      <c r="V119" s="200"/>
      <c r="W119" s="53"/>
    </row>
    <row r="120" spans="1:26" x14ac:dyDescent="0.3">
      <c r="A120" s="10"/>
      <c r="B120" s="212"/>
      <c r="C120" s="174">
        <v>744</v>
      </c>
      <c r="D120" s="312" t="s">
        <v>68</v>
      </c>
      <c r="E120" s="312"/>
      <c r="F120" s="140"/>
      <c r="G120" s="173"/>
      <c r="H120" s="140"/>
      <c r="I120" s="140"/>
      <c r="J120" s="141"/>
      <c r="K120" s="141"/>
      <c r="L120" s="141"/>
      <c r="M120" s="141"/>
      <c r="N120" s="141"/>
      <c r="O120" s="141"/>
      <c r="P120" s="141"/>
      <c r="Q120" s="10"/>
      <c r="R120" s="10"/>
      <c r="S120" s="10"/>
      <c r="T120" s="10"/>
      <c r="U120" s="10"/>
      <c r="V120" s="197"/>
      <c r="W120" s="217"/>
      <c r="X120" s="139"/>
      <c r="Y120" s="139"/>
      <c r="Z120" s="139"/>
    </row>
    <row r="121" spans="1:26" ht="25.05" customHeight="1" x14ac:dyDescent="0.3">
      <c r="A121" s="181"/>
      <c r="B121" s="213">
        <v>13</v>
      </c>
      <c r="C121" s="182" t="s">
        <v>119</v>
      </c>
      <c r="D121" s="315" t="s">
        <v>155</v>
      </c>
      <c r="E121" s="315"/>
      <c r="F121" s="176" t="s">
        <v>121</v>
      </c>
      <c r="G121" s="177">
        <v>3</v>
      </c>
      <c r="H121" s="176"/>
      <c r="I121" s="176">
        <f>ROUND(G121*(H121),2)</f>
        <v>0</v>
      </c>
      <c r="J121" s="178">
        <f>ROUND(G121*(N121),2)</f>
        <v>14.52</v>
      </c>
      <c r="K121" s="179">
        <f>ROUND(G121*(O121),2)</f>
        <v>0</v>
      </c>
      <c r="L121" s="179">
        <f>ROUND(G121*(H121),2)</f>
        <v>0</v>
      </c>
      <c r="M121" s="179"/>
      <c r="N121" s="179">
        <v>4.84</v>
      </c>
      <c r="O121" s="179"/>
      <c r="P121" s="183"/>
      <c r="Q121" s="183"/>
      <c r="R121" s="183"/>
      <c r="S121" s="180">
        <f>ROUND(G121*(P121),3)</f>
        <v>0</v>
      </c>
      <c r="T121" s="180"/>
      <c r="U121" s="180"/>
      <c r="V121" s="198"/>
      <c r="W121" s="53"/>
      <c r="Z121">
        <v>0</v>
      </c>
    </row>
    <row r="122" spans="1:26" x14ac:dyDescent="0.3">
      <c r="A122" s="10"/>
      <c r="B122" s="212"/>
      <c r="C122" s="174">
        <v>744</v>
      </c>
      <c r="D122" s="312" t="s">
        <v>68</v>
      </c>
      <c r="E122" s="312"/>
      <c r="F122" s="140"/>
      <c r="G122" s="173"/>
      <c r="H122" s="140"/>
      <c r="I122" s="142">
        <f>ROUND((SUM(I120:I121))/1,2)</f>
        <v>0</v>
      </c>
      <c r="J122" s="141"/>
      <c r="K122" s="141"/>
      <c r="L122" s="141">
        <f>ROUND((SUM(L120:L121))/1,2)</f>
        <v>0</v>
      </c>
      <c r="M122" s="141">
        <f>ROUND((SUM(M120:M121))/1,2)</f>
        <v>0</v>
      </c>
      <c r="N122" s="141"/>
      <c r="O122" s="141"/>
      <c r="P122" s="141"/>
      <c r="Q122" s="10"/>
      <c r="R122" s="10"/>
      <c r="S122" s="10">
        <f>ROUND((SUM(S120:S121))/1,2)</f>
        <v>0</v>
      </c>
      <c r="T122" s="10"/>
      <c r="U122" s="10"/>
      <c r="V122" s="199">
        <f>ROUND((SUM(V120:V121))/1,2)</f>
        <v>0</v>
      </c>
      <c r="W122" s="217"/>
      <c r="X122" s="139"/>
      <c r="Y122" s="139"/>
      <c r="Z122" s="139"/>
    </row>
    <row r="123" spans="1:26" x14ac:dyDescent="0.3">
      <c r="A123" s="1"/>
      <c r="B123" s="208"/>
      <c r="C123" s="1"/>
      <c r="D123" s="1"/>
      <c r="E123" s="133"/>
      <c r="F123" s="133"/>
      <c r="G123" s="167"/>
      <c r="H123" s="133"/>
      <c r="I123" s="133"/>
      <c r="J123" s="134"/>
      <c r="K123" s="134"/>
      <c r="L123" s="134"/>
      <c r="M123" s="134"/>
      <c r="N123" s="134"/>
      <c r="O123" s="134"/>
      <c r="P123" s="134"/>
      <c r="Q123" s="1"/>
      <c r="R123" s="1"/>
      <c r="S123" s="1"/>
      <c r="T123" s="1"/>
      <c r="U123" s="1"/>
      <c r="V123" s="200"/>
      <c r="W123" s="53"/>
    </row>
    <row r="124" spans="1:26" x14ac:dyDescent="0.3">
      <c r="A124" s="10"/>
      <c r="B124" s="212"/>
      <c r="C124" s="174">
        <v>763</v>
      </c>
      <c r="D124" s="312" t="s">
        <v>143</v>
      </c>
      <c r="E124" s="312"/>
      <c r="F124" s="140"/>
      <c r="G124" s="173"/>
      <c r="H124" s="140"/>
      <c r="I124" s="140"/>
      <c r="J124" s="141"/>
      <c r="K124" s="141"/>
      <c r="L124" s="141"/>
      <c r="M124" s="141"/>
      <c r="N124" s="141"/>
      <c r="O124" s="141"/>
      <c r="P124" s="141"/>
      <c r="Q124" s="10"/>
      <c r="R124" s="10"/>
      <c r="S124" s="10"/>
      <c r="T124" s="10"/>
      <c r="U124" s="10"/>
      <c r="V124" s="197"/>
      <c r="W124" s="217"/>
      <c r="X124" s="139"/>
      <c r="Y124" s="139"/>
      <c r="Z124" s="139"/>
    </row>
    <row r="125" spans="1:26" ht="25.05" customHeight="1" x14ac:dyDescent="0.3">
      <c r="A125" s="181"/>
      <c r="B125" s="213">
        <v>14</v>
      </c>
      <c r="C125" s="182" t="s">
        <v>156</v>
      </c>
      <c r="D125" s="315" t="s">
        <v>195</v>
      </c>
      <c r="E125" s="315"/>
      <c r="F125" s="176" t="s">
        <v>90</v>
      </c>
      <c r="G125" s="177">
        <v>19.248000000000001</v>
      </c>
      <c r="H125" s="176"/>
      <c r="I125" s="176">
        <f>ROUND(G125*(H125),2)</f>
        <v>0</v>
      </c>
      <c r="J125" s="178">
        <f>ROUND(G125*(N125),2)</f>
        <v>588.41</v>
      </c>
      <c r="K125" s="179">
        <f>ROUND(G125*(O125),2)</f>
        <v>0</v>
      </c>
      <c r="L125" s="179">
        <f>ROUND(G125*(H125),2)</f>
        <v>0</v>
      </c>
      <c r="M125" s="179"/>
      <c r="N125" s="179">
        <v>30.57</v>
      </c>
      <c r="O125" s="179"/>
      <c r="P125" s="183">
        <v>1.418E-2</v>
      </c>
      <c r="Q125" s="183"/>
      <c r="R125" s="183">
        <v>1.418E-2</v>
      </c>
      <c r="S125" s="180">
        <f>ROUND(G125*(P125),3)</f>
        <v>0.27300000000000002</v>
      </c>
      <c r="T125" s="180"/>
      <c r="U125" s="180"/>
      <c r="V125" s="198"/>
      <c r="W125" s="53"/>
      <c r="Z125">
        <v>0</v>
      </c>
    </row>
    <row r="126" spans="1:26" ht="25.05" customHeight="1" x14ac:dyDescent="0.3">
      <c r="A126" s="181"/>
      <c r="B126" s="213">
        <v>15</v>
      </c>
      <c r="C126" s="182" t="s">
        <v>158</v>
      </c>
      <c r="D126" s="315" t="s">
        <v>159</v>
      </c>
      <c r="E126" s="315"/>
      <c r="F126" s="176" t="s">
        <v>90</v>
      </c>
      <c r="G126" s="177">
        <v>19.248000000000001</v>
      </c>
      <c r="H126" s="176"/>
      <c r="I126" s="176">
        <f>ROUND(G126*(H126),2)</f>
        <v>0</v>
      </c>
      <c r="J126" s="178">
        <f>ROUND(G126*(N126),2)</f>
        <v>404.21</v>
      </c>
      <c r="K126" s="179">
        <f>ROUND(G126*(O126),2)</f>
        <v>0</v>
      </c>
      <c r="L126" s="179">
        <f>ROUND(G126*(H126),2)</f>
        <v>0</v>
      </c>
      <c r="M126" s="179"/>
      <c r="N126" s="179">
        <v>21</v>
      </c>
      <c r="O126" s="179"/>
      <c r="P126" s="183">
        <v>2.33E-3</v>
      </c>
      <c r="Q126" s="183"/>
      <c r="R126" s="183">
        <v>2.33E-3</v>
      </c>
      <c r="S126" s="180">
        <f>ROUND(G126*(P126),3)</f>
        <v>4.4999999999999998E-2</v>
      </c>
      <c r="T126" s="180"/>
      <c r="U126" s="180"/>
      <c r="V126" s="198"/>
      <c r="W126" s="53"/>
      <c r="Z126">
        <v>0</v>
      </c>
    </row>
    <row r="127" spans="1:26" ht="25.05" customHeight="1" x14ac:dyDescent="0.3">
      <c r="A127" s="181"/>
      <c r="B127" s="213">
        <v>16</v>
      </c>
      <c r="C127" s="182" t="s">
        <v>160</v>
      </c>
      <c r="D127" s="315" t="s">
        <v>161</v>
      </c>
      <c r="E127" s="315"/>
      <c r="F127" s="176" t="s">
        <v>107</v>
      </c>
      <c r="G127" s="177">
        <v>0.318</v>
      </c>
      <c r="H127" s="176"/>
      <c r="I127" s="176">
        <f>ROUND(G127*(H127),2)</f>
        <v>0</v>
      </c>
      <c r="J127" s="178">
        <f>ROUND(G127*(N127),2)</f>
        <v>16.96</v>
      </c>
      <c r="K127" s="179">
        <f>ROUND(G127*(O127),2)</f>
        <v>0</v>
      </c>
      <c r="L127" s="179">
        <f>ROUND(G127*(H127),2)</f>
        <v>0</v>
      </c>
      <c r="M127" s="179"/>
      <c r="N127" s="179">
        <v>53.33</v>
      </c>
      <c r="O127" s="179"/>
      <c r="P127" s="183"/>
      <c r="Q127" s="183"/>
      <c r="R127" s="183"/>
      <c r="S127" s="180">
        <f>ROUND(G127*(P127),3)</f>
        <v>0</v>
      </c>
      <c r="T127" s="180"/>
      <c r="U127" s="180"/>
      <c r="V127" s="198"/>
      <c r="W127" s="53"/>
      <c r="Z127">
        <v>0</v>
      </c>
    </row>
    <row r="128" spans="1:26" x14ac:dyDescent="0.3">
      <c r="A128" s="10"/>
      <c r="B128" s="212"/>
      <c r="C128" s="174">
        <v>763</v>
      </c>
      <c r="D128" s="312" t="s">
        <v>143</v>
      </c>
      <c r="E128" s="312"/>
      <c r="F128" s="140"/>
      <c r="G128" s="173"/>
      <c r="H128" s="140"/>
      <c r="I128" s="142">
        <f>ROUND((SUM(I124:I127))/1,2)</f>
        <v>0</v>
      </c>
      <c r="J128" s="141"/>
      <c r="K128" s="141"/>
      <c r="L128" s="141">
        <f>ROUND((SUM(L124:L127))/1,2)</f>
        <v>0</v>
      </c>
      <c r="M128" s="141">
        <f>ROUND((SUM(M124:M127))/1,2)</f>
        <v>0</v>
      </c>
      <c r="N128" s="141"/>
      <c r="O128" s="141"/>
      <c r="P128" s="141"/>
      <c r="Q128" s="10"/>
      <c r="R128" s="10"/>
      <c r="S128" s="10">
        <f>ROUND((SUM(S124:S127))/1,2)</f>
        <v>0.32</v>
      </c>
      <c r="T128" s="10"/>
      <c r="U128" s="10"/>
      <c r="V128" s="199">
        <f>ROUND((SUM(V124:V127))/1,2)</f>
        <v>0</v>
      </c>
      <c r="W128" s="217"/>
      <c r="X128" s="139"/>
      <c r="Y128" s="139"/>
      <c r="Z128" s="139"/>
    </row>
    <row r="129" spans="1:26" x14ac:dyDescent="0.3">
      <c r="A129" s="1"/>
      <c r="B129" s="208"/>
      <c r="C129" s="1"/>
      <c r="D129" s="1"/>
      <c r="E129" s="133"/>
      <c r="F129" s="133"/>
      <c r="G129" s="167"/>
      <c r="H129" s="133"/>
      <c r="I129" s="133"/>
      <c r="J129" s="134"/>
      <c r="K129" s="134"/>
      <c r="L129" s="134"/>
      <c r="M129" s="134"/>
      <c r="N129" s="134"/>
      <c r="O129" s="134"/>
      <c r="P129" s="134"/>
      <c r="Q129" s="1"/>
      <c r="R129" s="1"/>
      <c r="S129" s="1"/>
      <c r="T129" s="1"/>
      <c r="U129" s="1"/>
      <c r="V129" s="200"/>
      <c r="W129" s="53"/>
    </row>
    <row r="130" spans="1:26" x14ac:dyDescent="0.3">
      <c r="A130" s="10"/>
      <c r="B130" s="212"/>
      <c r="C130" s="174">
        <v>783</v>
      </c>
      <c r="D130" s="312" t="s">
        <v>70</v>
      </c>
      <c r="E130" s="312"/>
      <c r="F130" s="140"/>
      <c r="G130" s="173"/>
      <c r="H130" s="140"/>
      <c r="I130" s="140"/>
      <c r="J130" s="141"/>
      <c r="K130" s="141"/>
      <c r="L130" s="141"/>
      <c r="M130" s="141"/>
      <c r="N130" s="141"/>
      <c r="O130" s="141"/>
      <c r="P130" s="141"/>
      <c r="Q130" s="10"/>
      <c r="R130" s="10"/>
      <c r="S130" s="10"/>
      <c r="T130" s="10"/>
      <c r="U130" s="10"/>
      <c r="V130" s="197"/>
      <c r="W130" s="217"/>
      <c r="X130" s="139"/>
      <c r="Y130" s="139"/>
      <c r="Z130" s="139"/>
    </row>
    <row r="131" spans="1:26" ht="34.950000000000003" customHeight="1" x14ac:dyDescent="0.3">
      <c r="A131" s="181"/>
      <c r="B131" s="213">
        <v>17</v>
      </c>
      <c r="C131" s="182" t="s">
        <v>133</v>
      </c>
      <c r="D131" s="315" t="s">
        <v>196</v>
      </c>
      <c r="E131" s="315"/>
      <c r="F131" s="176" t="s">
        <v>90</v>
      </c>
      <c r="G131" s="177">
        <v>50.518999999999998</v>
      </c>
      <c r="H131" s="176"/>
      <c r="I131" s="176">
        <f>ROUND(G131*(H131),2)</f>
        <v>0</v>
      </c>
      <c r="J131" s="178">
        <f>ROUND(G131*(N131),2)</f>
        <v>164.19</v>
      </c>
      <c r="K131" s="179">
        <f>ROUND(G131*(O131),2)</f>
        <v>0</v>
      </c>
      <c r="L131" s="179">
        <f>ROUND(G131*(H131),2)</f>
        <v>0</v>
      </c>
      <c r="M131" s="179"/>
      <c r="N131" s="179">
        <v>3.25</v>
      </c>
      <c r="O131" s="179"/>
      <c r="P131" s="183">
        <v>3.3E-4</v>
      </c>
      <c r="Q131" s="183"/>
      <c r="R131" s="183">
        <v>3.3E-4</v>
      </c>
      <c r="S131" s="180">
        <f>ROUND(G131*(P131),3)</f>
        <v>1.7000000000000001E-2</v>
      </c>
      <c r="T131" s="180"/>
      <c r="U131" s="180"/>
      <c r="V131" s="198"/>
      <c r="W131" s="53"/>
      <c r="Z131">
        <v>0</v>
      </c>
    </row>
    <row r="132" spans="1:26" ht="34.950000000000003" customHeight="1" x14ac:dyDescent="0.3">
      <c r="A132" s="181"/>
      <c r="B132" s="213">
        <v>18</v>
      </c>
      <c r="C132" s="182" t="s">
        <v>163</v>
      </c>
      <c r="D132" s="315" t="s">
        <v>197</v>
      </c>
      <c r="E132" s="315"/>
      <c r="F132" s="176" t="s">
        <v>90</v>
      </c>
      <c r="G132" s="177">
        <v>19.248000000000001</v>
      </c>
      <c r="H132" s="176"/>
      <c r="I132" s="176">
        <f>ROUND(G132*(H132),2)</f>
        <v>0</v>
      </c>
      <c r="J132" s="178">
        <f>ROUND(G132*(N132),2)</f>
        <v>58.32</v>
      </c>
      <c r="K132" s="179">
        <f>ROUND(G132*(O132),2)</f>
        <v>0</v>
      </c>
      <c r="L132" s="179">
        <f>ROUND(G132*(H132),2)</f>
        <v>0</v>
      </c>
      <c r="M132" s="179"/>
      <c r="N132" s="179">
        <v>3.03</v>
      </c>
      <c r="O132" s="179"/>
      <c r="P132" s="183">
        <v>3.3E-4</v>
      </c>
      <c r="Q132" s="183"/>
      <c r="R132" s="183">
        <v>3.3E-4</v>
      </c>
      <c r="S132" s="180">
        <f>ROUND(G132*(P132),3)</f>
        <v>6.0000000000000001E-3</v>
      </c>
      <c r="T132" s="180"/>
      <c r="U132" s="180"/>
      <c r="V132" s="198"/>
      <c r="W132" s="53"/>
      <c r="Z132">
        <v>0</v>
      </c>
    </row>
    <row r="133" spans="1:26" ht="25.05" customHeight="1" x14ac:dyDescent="0.3">
      <c r="A133" s="181"/>
      <c r="B133" s="213">
        <v>19</v>
      </c>
      <c r="C133" s="182" t="s">
        <v>137</v>
      </c>
      <c r="D133" s="315" t="s">
        <v>138</v>
      </c>
      <c r="E133" s="315"/>
      <c r="F133" s="176" t="s">
        <v>90</v>
      </c>
      <c r="G133" s="177">
        <v>50.518999999999998</v>
      </c>
      <c r="H133" s="176"/>
      <c r="I133" s="176">
        <f>ROUND(G133*(H133),2)</f>
        <v>0</v>
      </c>
      <c r="J133" s="178">
        <f>ROUND(G133*(N133),2)</f>
        <v>57.59</v>
      </c>
      <c r="K133" s="179">
        <f>ROUND(G133*(O133),2)</f>
        <v>0</v>
      </c>
      <c r="L133" s="179">
        <f>ROUND(G133*(H133),2)</f>
        <v>0</v>
      </c>
      <c r="M133" s="179"/>
      <c r="N133" s="179">
        <v>1.1400000000000001</v>
      </c>
      <c r="O133" s="179"/>
      <c r="P133" s="183"/>
      <c r="Q133" s="183"/>
      <c r="R133" s="183"/>
      <c r="S133" s="180">
        <f>ROUND(G133*(P133),3)</f>
        <v>0</v>
      </c>
      <c r="T133" s="180"/>
      <c r="U133" s="180"/>
      <c r="V133" s="198"/>
      <c r="W133" s="53"/>
      <c r="Z133">
        <v>0</v>
      </c>
    </row>
    <row r="134" spans="1:26" x14ac:dyDescent="0.3">
      <c r="A134" s="10"/>
      <c r="B134" s="212"/>
      <c r="C134" s="174">
        <v>783</v>
      </c>
      <c r="D134" s="312" t="s">
        <v>70</v>
      </c>
      <c r="E134" s="312"/>
      <c r="F134" s="10"/>
      <c r="G134" s="173"/>
      <c r="H134" s="140"/>
      <c r="I134" s="142">
        <f>ROUND((SUM(I130:I133))/1,2)</f>
        <v>0</v>
      </c>
      <c r="J134" s="10"/>
      <c r="K134" s="10"/>
      <c r="L134" s="10">
        <f>ROUND((SUM(L130:L133))/1,2)</f>
        <v>0</v>
      </c>
      <c r="M134" s="10">
        <f>ROUND((SUM(M130:M133))/1,2)</f>
        <v>0</v>
      </c>
      <c r="N134" s="10"/>
      <c r="O134" s="10"/>
      <c r="P134" s="10"/>
      <c r="Q134" s="10"/>
      <c r="R134" s="10"/>
      <c r="S134" s="10">
        <f>ROUND((SUM(S130:S133))/1,2)</f>
        <v>0.02</v>
      </c>
      <c r="T134" s="10"/>
      <c r="U134" s="10"/>
      <c r="V134" s="199">
        <f>ROUND((SUM(V130:V133))/1,2)</f>
        <v>0</v>
      </c>
      <c r="W134" s="217"/>
      <c r="X134" s="139"/>
      <c r="Y134" s="139"/>
      <c r="Z134" s="139"/>
    </row>
    <row r="135" spans="1:26" x14ac:dyDescent="0.3">
      <c r="A135" s="1"/>
      <c r="B135" s="208"/>
      <c r="C135" s="1"/>
      <c r="D135" s="1"/>
      <c r="E135" s="1"/>
      <c r="F135" s="1"/>
      <c r="G135" s="167"/>
      <c r="H135" s="133"/>
      <c r="I135" s="13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00"/>
      <c r="W135" s="53"/>
    </row>
    <row r="136" spans="1:26" x14ac:dyDescent="0.3">
      <c r="A136" s="10"/>
      <c r="B136" s="212"/>
      <c r="C136" s="174">
        <v>784</v>
      </c>
      <c r="D136" s="312" t="s">
        <v>71</v>
      </c>
      <c r="E136" s="312"/>
      <c r="F136" s="10"/>
      <c r="G136" s="173"/>
      <c r="H136" s="140"/>
      <c r="I136" s="14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97"/>
      <c r="W136" s="217"/>
      <c r="X136" s="139"/>
      <c r="Y136" s="139"/>
      <c r="Z136" s="139"/>
    </row>
    <row r="137" spans="1:26" ht="25.05" customHeight="1" x14ac:dyDescent="0.3">
      <c r="A137" s="181"/>
      <c r="B137" s="213">
        <v>20</v>
      </c>
      <c r="C137" s="182" t="s">
        <v>139</v>
      </c>
      <c r="D137" s="315" t="s">
        <v>140</v>
      </c>
      <c r="E137" s="315"/>
      <c r="F137" s="175" t="s">
        <v>90</v>
      </c>
      <c r="G137" s="177">
        <v>19.248000000000001</v>
      </c>
      <c r="H137" s="176"/>
      <c r="I137" s="176">
        <f>ROUND(G137*(H137),2)</f>
        <v>0</v>
      </c>
      <c r="J137" s="175">
        <f>ROUND(G137*(N137),2)</f>
        <v>15.98</v>
      </c>
      <c r="K137" s="180">
        <f>ROUND(G137*(O137),2)</f>
        <v>0</v>
      </c>
      <c r="L137" s="180">
        <f>ROUND(G137*(H137),2)</f>
        <v>0</v>
      </c>
      <c r="M137" s="180"/>
      <c r="N137" s="180">
        <v>0.83</v>
      </c>
      <c r="O137" s="180"/>
      <c r="P137" s="183">
        <v>1.4999999999999999E-4</v>
      </c>
      <c r="Q137" s="183"/>
      <c r="R137" s="183">
        <v>1.4999999999999999E-4</v>
      </c>
      <c r="S137" s="180">
        <f>ROUND(G137*(P137),3)</f>
        <v>3.0000000000000001E-3</v>
      </c>
      <c r="T137" s="180"/>
      <c r="U137" s="180"/>
      <c r="V137" s="198"/>
      <c r="W137" s="53"/>
      <c r="Z137">
        <v>0</v>
      </c>
    </row>
    <row r="138" spans="1:26" x14ac:dyDescent="0.3">
      <c r="A138" s="10"/>
      <c r="B138" s="212"/>
      <c r="C138" s="174">
        <v>784</v>
      </c>
      <c r="D138" s="312" t="s">
        <v>71</v>
      </c>
      <c r="E138" s="312"/>
      <c r="F138" s="10"/>
      <c r="G138" s="173"/>
      <c r="H138" s="140"/>
      <c r="I138" s="142">
        <f>ROUND((SUM(I136:I137))/1,2)</f>
        <v>0</v>
      </c>
      <c r="J138" s="10"/>
      <c r="K138" s="10"/>
      <c r="L138" s="10">
        <f>ROUND((SUM(L136:L137))/1,2)</f>
        <v>0</v>
      </c>
      <c r="M138" s="10">
        <f>ROUND((SUM(M136:M137))/1,2)</f>
        <v>0</v>
      </c>
      <c r="N138" s="10"/>
      <c r="O138" s="10"/>
      <c r="P138" s="10"/>
      <c r="Q138" s="10"/>
      <c r="R138" s="10"/>
      <c r="S138" s="10">
        <f>ROUND((SUM(S136:S137))/1,2)</f>
        <v>0</v>
      </c>
      <c r="T138" s="10"/>
      <c r="U138" s="10"/>
      <c r="V138" s="199">
        <f>ROUND((SUM(V136:V137))/1,2)</f>
        <v>0</v>
      </c>
      <c r="W138" s="217"/>
      <c r="X138" s="139"/>
      <c r="Y138" s="139"/>
      <c r="Z138" s="139"/>
    </row>
    <row r="139" spans="1:26" x14ac:dyDescent="0.3">
      <c r="A139" s="1"/>
      <c r="B139" s="208"/>
      <c r="C139" s="1"/>
      <c r="D139" s="1"/>
      <c r="E139" s="1"/>
      <c r="F139" s="1"/>
      <c r="G139" s="167"/>
      <c r="H139" s="133"/>
      <c r="I139" s="13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00"/>
      <c r="W139" s="53"/>
    </row>
    <row r="140" spans="1:26" x14ac:dyDescent="0.3">
      <c r="A140" s="10"/>
      <c r="B140" s="212"/>
      <c r="C140" s="10"/>
      <c r="D140" s="313" t="s">
        <v>66</v>
      </c>
      <c r="E140" s="313"/>
      <c r="F140" s="10"/>
      <c r="G140" s="173"/>
      <c r="H140" s="140"/>
      <c r="I140" s="142">
        <f>ROUND((SUM(I107:I139))/2,2)</f>
        <v>0</v>
      </c>
      <c r="J140" s="10"/>
      <c r="K140" s="10"/>
      <c r="L140" s="140">
        <f>ROUND((SUM(L107:L139))/2,2)</f>
        <v>0</v>
      </c>
      <c r="M140" s="140">
        <f>ROUND((SUM(M107:M139))/2,2)</f>
        <v>0</v>
      </c>
      <c r="N140" s="10"/>
      <c r="O140" s="10"/>
      <c r="P140" s="184"/>
      <c r="Q140" s="10"/>
      <c r="R140" s="10"/>
      <c r="S140" s="184">
        <f>ROUND((SUM(S107:S139))/2,2)</f>
        <v>0.41</v>
      </c>
      <c r="T140" s="10"/>
      <c r="U140" s="10"/>
      <c r="V140" s="199">
        <f>ROUND((SUM(V107:V139))/2,2)</f>
        <v>0.05</v>
      </c>
      <c r="W140" s="53"/>
    </row>
    <row r="141" spans="1:26" x14ac:dyDescent="0.3">
      <c r="A141" s="1"/>
      <c r="B141" s="208"/>
      <c r="C141" s="1"/>
      <c r="D141" s="1"/>
      <c r="E141" s="1"/>
      <c r="F141" s="1"/>
      <c r="G141" s="167"/>
      <c r="H141" s="133"/>
      <c r="I141" s="13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00"/>
      <c r="W141" s="53"/>
    </row>
    <row r="142" spans="1:26" x14ac:dyDescent="0.3">
      <c r="A142" s="10"/>
      <c r="B142" s="212"/>
      <c r="C142" s="10"/>
      <c r="D142" s="313" t="s">
        <v>144</v>
      </c>
      <c r="E142" s="313"/>
      <c r="F142" s="10"/>
      <c r="G142" s="173"/>
      <c r="H142" s="140"/>
      <c r="I142" s="14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97"/>
      <c r="W142" s="217"/>
      <c r="X142" s="139"/>
      <c r="Y142" s="139"/>
      <c r="Z142" s="139"/>
    </row>
    <row r="143" spans="1:26" x14ac:dyDescent="0.3">
      <c r="A143" s="10"/>
      <c r="B143" s="212"/>
      <c r="C143" s="174">
        <v>921</v>
      </c>
      <c r="D143" s="312" t="s">
        <v>145</v>
      </c>
      <c r="E143" s="312"/>
      <c r="F143" s="10"/>
      <c r="G143" s="173"/>
      <c r="H143" s="140"/>
      <c r="I143" s="14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97"/>
      <c r="W143" s="217"/>
      <c r="X143" s="139"/>
      <c r="Y143" s="139"/>
      <c r="Z143" s="139"/>
    </row>
    <row r="144" spans="1:26" ht="25.05" customHeight="1" x14ac:dyDescent="0.3">
      <c r="A144" s="181"/>
      <c r="B144" s="213">
        <v>21</v>
      </c>
      <c r="C144" s="182" t="s">
        <v>165</v>
      </c>
      <c r="D144" s="315" t="s">
        <v>166</v>
      </c>
      <c r="E144" s="315"/>
      <c r="F144" s="175" t="s">
        <v>167</v>
      </c>
      <c r="G144" s="177">
        <v>1</v>
      </c>
      <c r="H144" s="176"/>
      <c r="I144" s="176">
        <f t="shared" ref="I144:I155" si="0">ROUND(G144*(H144),2)</f>
        <v>0</v>
      </c>
      <c r="J144" s="175">
        <f t="shared" ref="J144:J155" si="1">ROUND(G144*(N144),2)</f>
        <v>5.57</v>
      </c>
      <c r="K144" s="180">
        <f t="shared" ref="K144:K155" si="2">ROUND(G144*(O144),2)</f>
        <v>0</v>
      </c>
      <c r="L144" s="180">
        <f>ROUND(G144*(H144),2)</f>
        <v>0</v>
      </c>
      <c r="M144" s="180"/>
      <c r="N144" s="180">
        <v>5.57</v>
      </c>
      <c r="O144" s="180"/>
      <c r="P144" s="183"/>
      <c r="Q144" s="183"/>
      <c r="R144" s="183"/>
      <c r="S144" s="180">
        <f t="shared" ref="S144:S155" si="3">ROUND(G144*(P144),3)</f>
        <v>0</v>
      </c>
      <c r="T144" s="180"/>
      <c r="U144" s="180"/>
      <c r="V144" s="198"/>
      <c r="W144" s="53"/>
      <c r="Z144">
        <v>0</v>
      </c>
    </row>
    <row r="145" spans="1:26" ht="25.05" customHeight="1" x14ac:dyDescent="0.3">
      <c r="A145" s="181"/>
      <c r="B145" s="213">
        <v>22</v>
      </c>
      <c r="C145" s="182" t="s">
        <v>168</v>
      </c>
      <c r="D145" s="315" t="s">
        <v>169</v>
      </c>
      <c r="E145" s="315"/>
      <c r="F145" s="175" t="s">
        <v>167</v>
      </c>
      <c r="G145" s="177">
        <v>3</v>
      </c>
      <c r="H145" s="176"/>
      <c r="I145" s="176">
        <f t="shared" si="0"/>
        <v>0</v>
      </c>
      <c r="J145" s="175">
        <f t="shared" si="1"/>
        <v>66.42</v>
      </c>
      <c r="K145" s="180">
        <f t="shared" si="2"/>
        <v>0</v>
      </c>
      <c r="L145" s="180">
        <f>ROUND(G145*(H145),2)</f>
        <v>0</v>
      </c>
      <c r="M145" s="180"/>
      <c r="N145" s="180">
        <v>22.14</v>
      </c>
      <c r="O145" s="180"/>
      <c r="P145" s="183"/>
      <c r="Q145" s="183"/>
      <c r="R145" s="183"/>
      <c r="S145" s="180">
        <f t="shared" si="3"/>
        <v>0</v>
      </c>
      <c r="T145" s="180"/>
      <c r="U145" s="180"/>
      <c r="V145" s="198"/>
      <c r="W145" s="53"/>
      <c r="Z145">
        <v>0</v>
      </c>
    </row>
    <row r="146" spans="1:26" ht="25.05" customHeight="1" x14ac:dyDescent="0.3">
      <c r="A146" s="181"/>
      <c r="B146" s="213">
        <v>23</v>
      </c>
      <c r="C146" s="182" t="s">
        <v>170</v>
      </c>
      <c r="D146" s="315" t="s">
        <v>171</v>
      </c>
      <c r="E146" s="315"/>
      <c r="F146" s="175" t="s">
        <v>124</v>
      </c>
      <c r="G146" s="177">
        <v>5</v>
      </c>
      <c r="H146" s="176"/>
      <c r="I146" s="176">
        <f t="shared" si="0"/>
        <v>0</v>
      </c>
      <c r="J146" s="175">
        <f t="shared" si="1"/>
        <v>14.1</v>
      </c>
      <c r="K146" s="180">
        <f t="shared" si="2"/>
        <v>0</v>
      </c>
      <c r="L146" s="180">
        <f>ROUND(G146*(H146),2)</f>
        <v>0</v>
      </c>
      <c r="M146" s="180"/>
      <c r="N146" s="180">
        <v>2.82</v>
      </c>
      <c r="O146" s="180"/>
      <c r="P146" s="183"/>
      <c r="Q146" s="183"/>
      <c r="R146" s="183"/>
      <c r="S146" s="180">
        <f t="shared" si="3"/>
        <v>0</v>
      </c>
      <c r="T146" s="180"/>
      <c r="U146" s="180"/>
      <c r="V146" s="198"/>
      <c r="W146" s="53"/>
      <c r="Z146">
        <v>0</v>
      </c>
    </row>
    <row r="147" spans="1:26" ht="25.05" customHeight="1" x14ac:dyDescent="0.3">
      <c r="A147" s="181"/>
      <c r="B147" s="213">
        <v>24</v>
      </c>
      <c r="C147" s="182" t="s">
        <v>172</v>
      </c>
      <c r="D147" s="315" t="s">
        <v>173</v>
      </c>
      <c r="E147" s="315"/>
      <c r="F147" s="175" t="s">
        <v>167</v>
      </c>
      <c r="G147" s="177">
        <v>1</v>
      </c>
      <c r="H147" s="176"/>
      <c r="I147" s="176">
        <f t="shared" si="0"/>
        <v>0</v>
      </c>
      <c r="J147" s="175">
        <f t="shared" si="1"/>
        <v>2.21</v>
      </c>
      <c r="K147" s="180">
        <f t="shared" si="2"/>
        <v>0</v>
      </c>
      <c r="L147" s="180">
        <f>ROUND(G147*(H147),2)</f>
        <v>0</v>
      </c>
      <c r="M147" s="180"/>
      <c r="N147" s="180">
        <v>2.21</v>
      </c>
      <c r="O147" s="180"/>
      <c r="P147" s="183"/>
      <c r="Q147" s="183"/>
      <c r="R147" s="183"/>
      <c r="S147" s="180">
        <f t="shared" si="3"/>
        <v>0</v>
      </c>
      <c r="T147" s="180"/>
      <c r="U147" s="180"/>
      <c r="V147" s="198"/>
      <c r="W147" s="53"/>
      <c r="Z147">
        <v>0</v>
      </c>
    </row>
    <row r="148" spans="1:26" ht="25.05" customHeight="1" x14ac:dyDescent="0.3">
      <c r="A148" s="181"/>
      <c r="B148" s="213">
        <v>25</v>
      </c>
      <c r="C148" s="182" t="s">
        <v>189</v>
      </c>
      <c r="D148" s="315" t="s">
        <v>190</v>
      </c>
      <c r="E148" s="315"/>
      <c r="F148" s="175" t="s">
        <v>112</v>
      </c>
      <c r="G148" s="177">
        <v>1</v>
      </c>
      <c r="H148" s="176"/>
      <c r="I148" s="176">
        <f t="shared" si="0"/>
        <v>0</v>
      </c>
      <c r="J148" s="175">
        <f t="shared" si="1"/>
        <v>91.2</v>
      </c>
      <c r="K148" s="180">
        <f t="shared" si="2"/>
        <v>0</v>
      </c>
      <c r="L148" s="180">
        <f>ROUND(G148*(H148),2)</f>
        <v>0</v>
      </c>
      <c r="M148" s="180"/>
      <c r="N148" s="180">
        <v>91.2</v>
      </c>
      <c r="O148" s="180"/>
      <c r="P148" s="183"/>
      <c r="Q148" s="183"/>
      <c r="R148" s="183"/>
      <c r="S148" s="180">
        <f t="shared" si="3"/>
        <v>0</v>
      </c>
      <c r="T148" s="180"/>
      <c r="U148" s="180"/>
      <c r="V148" s="198"/>
      <c r="W148" s="53"/>
      <c r="Z148">
        <v>0</v>
      </c>
    </row>
    <row r="149" spans="1:26" ht="25.05" customHeight="1" x14ac:dyDescent="0.3">
      <c r="A149" s="181"/>
      <c r="B149" s="214">
        <v>26</v>
      </c>
      <c r="C149" s="191" t="s">
        <v>174</v>
      </c>
      <c r="D149" s="316" t="s">
        <v>175</v>
      </c>
      <c r="E149" s="316"/>
      <c r="F149" s="185" t="s">
        <v>124</v>
      </c>
      <c r="G149" s="187">
        <v>5</v>
      </c>
      <c r="H149" s="186"/>
      <c r="I149" s="186">
        <f t="shared" si="0"/>
        <v>0</v>
      </c>
      <c r="J149" s="185">
        <f t="shared" si="1"/>
        <v>8.9</v>
      </c>
      <c r="K149" s="190">
        <f t="shared" si="2"/>
        <v>0</v>
      </c>
      <c r="L149" s="190"/>
      <c r="M149" s="190">
        <f>ROUND(G149*(H149),2)</f>
        <v>0</v>
      </c>
      <c r="N149" s="190">
        <v>1.78</v>
      </c>
      <c r="O149" s="190"/>
      <c r="P149" s="192"/>
      <c r="Q149" s="192"/>
      <c r="R149" s="192"/>
      <c r="S149" s="190">
        <f t="shared" si="3"/>
        <v>0</v>
      </c>
      <c r="T149" s="190"/>
      <c r="U149" s="190"/>
      <c r="V149" s="201"/>
      <c r="W149" s="53"/>
      <c r="Z149">
        <v>0</v>
      </c>
    </row>
    <row r="150" spans="1:26" ht="25.05" customHeight="1" x14ac:dyDescent="0.3">
      <c r="A150" s="181"/>
      <c r="B150" s="214">
        <v>27</v>
      </c>
      <c r="C150" s="191" t="s">
        <v>176</v>
      </c>
      <c r="D150" s="316" t="s">
        <v>177</v>
      </c>
      <c r="E150" s="316"/>
      <c r="F150" s="185" t="s">
        <v>167</v>
      </c>
      <c r="G150" s="187">
        <v>1</v>
      </c>
      <c r="H150" s="186"/>
      <c r="I150" s="186">
        <f t="shared" si="0"/>
        <v>0</v>
      </c>
      <c r="J150" s="185">
        <f t="shared" si="1"/>
        <v>5.84</v>
      </c>
      <c r="K150" s="190">
        <f t="shared" si="2"/>
        <v>0</v>
      </c>
      <c r="L150" s="190"/>
      <c r="M150" s="190">
        <f>ROUND(G150*(H150),2)</f>
        <v>0</v>
      </c>
      <c r="N150" s="190">
        <v>5.84</v>
      </c>
      <c r="O150" s="190"/>
      <c r="P150" s="192"/>
      <c r="Q150" s="192"/>
      <c r="R150" s="192"/>
      <c r="S150" s="190">
        <f t="shared" si="3"/>
        <v>0</v>
      </c>
      <c r="T150" s="190"/>
      <c r="U150" s="190"/>
      <c r="V150" s="201"/>
      <c r="W150" s="53"/>
      <c r="Z150">
        <v>0</v>
      </c>
    </row>
    <row r="151" spans="1:26" ht="25.05" customHeight="1" x14ac:dyDescent="0.3">
      <c r="A151" s="181"/>
      <c r="B151" s="214">
        <v>28</v>
      </c>
      <c r="C151" s="191" t="s">
        <v>178</v>
      </c>
      <c r="D151" s="316" t="s">
        <v>179</v>
      </c>
      <c r="E151" s="316"/>
      <c r="F151" s="185" t="s">
        <v>167</v>
      </c>
      <c r="G151" s="187">
        <v>3</v>
      </c>
      <c r="H151" s="186"/>
      <c r="I151" s="186">
        <f t="shared" si="0"/>
        <v>0</v>
      </c>
      <c r="J151" s="185">
        <f t="shared" si="1"/>
        <v>140.22</v>
      </c>
      <c r="K151" s="190">
        <f t="shared" si="2"/>
        <v>0</v>
      </c>
      <c r="L151" s="190"/>
      <c r="M151" s="190">
        <f>ROUND(G151*(H151),2)</f>
        <v>0</v>
      </c>
      <c r="N151" s="190">
        <v>46.74</v>
      </c>
      <c r="O151" s="190"/>
      <c r="P151" s="192"/>
      <c r="Q151" s="192"/>
      <c r="R151" s="192"/>
      <c r="S151" s="190">
        <f t="shared" si="3"/>
        <v>0</v>
      </c>
      <c r="T151" s="190"/>
      <c r="U151" s="190"/>
      <c r="V151" s="201"/>
      <c r="W151" s="53"/>
      <c r="Z151">
        <v>0</v>
      </c>
    </row>
    <row r="152" spans="1:26" ht="25.05" customHeight="1" x14ac:dyDescent="0.3">
      <c r="A152" s="181"/>
      <c r="B152" s="214">
        <v>29</v>
      </c>
      <c r="C152" s="191" t="s">
        <v>180</v>
      </c>
      <c r="D152" s="316" t="s">
        <v>181</v>
      </c>
      <c r="E152" s="316"/>
      <c r="F152" s="185" t="s">
        <v>167</v>
      </c>
      <c r="G152" s="187">
        <v>1</v>
      </c>
      <c r="H152" s="186"/>
      <c r="I152" s="186">
        <f t="shared" si="0"/>
        <v>0</v>
      </c>
      <c r="J152" s="185">
        <f t="shared" si="1"/>
        <v>3.01</v>
      </c>
      <c r="K152" s="190">
        <f t="shared" si="2"/>
        <v>0</v>
      </c>
      <c r="L152" s="190"/>
      <c r="M152" s="190">
        <f>ROUND(G152*(H152),2)</f>
        <v>0</v>
      </c>
      <c r="N152" s="190">
        <v>3.01</v>
      </c>
      <c r="O152" s="190"/>
      <c r="P152" s="192"/>
      <c r="Q152" s="192"/>
      <c r="R152" s="192"/>
      <c r="S152" s="190">
        <f t="shared" si="3"/>
        <v>0</v>
      </c>
      <c r="T152" s="190"/>
      <c r="U152" s="190"/>
      <c r="V152" s="201"/>
      <c r="W152" s="53"/>
      <c r="Z152">
        <v>0</v>
      </c>
    </row>
    <row r="153" spans="1:26" ht="25.05" customHeight="1" x14ac:dyDescent="0.3">
      <c r="A153" s="181"/>
      <c r="B153" s="214">
        <v>30</v>
      </c>
      <c r="C153" s="191" t="s">
        <v>182</v>
      </c>
      <c r="D153" s="316" t="s">
        <v>183</v>
      </c>
      <c r="E153" s="316"/>
      <c r="F153" s="185" t="s">
        <v>167</v>
      </c>
      <c r="G153" s="187">
        <v>1</v>
      </c>
      <c r="H153" s="186"/>
      <c r="I153" s="186">
        <f t="shared" si="0"/>
        <v>0</v>
      </c>
      <c r="J153" s="185">
        <f t="shared" si="1"/>
        <v>3.55</v>
      </c>
      <c r="K153" s="190">
        <f t="shared" si="2"/>
        <v>0</v>
      </c>
      <c r="L153" s="190"/>
      <c r="M153" s="190">
        <f>ROUND(G153*(H153),2)</f>
        <v>0</v>
      </c>
      <c r="N153" s="190">
        <v>3.55</v>
      </c>
      <c r="O153" s="190"/>
      <c r="P153" s="192"/>
      <c r="Q153" s="192"/>
      <c r="R153" s="192"/>
      <c r="S153" s="190">
        <f t="shared" si="3"/>
        <v>0</v>
      </c>
      <c r="T153" s="190"/>
      <c r="U153" s="190"/>
      <c r="V153" s="201"/>
      <c r="W153" s="53"/>
      <c r="Z153">
        <v>0</v>
      </c>
    </row>
    <row r="154" spans="1:26" ht="25.05" customHeight="1" x14ac:dyDescent="0.3">
      <c r="A154" s="181"/>
      <c r="B154" s="213">
        <v>31</v>
      </c>
      <c r="C154" s="182" t="s">
        <v>184</v>
      </c>
      <c r="D154" s="315" t="s">
        <v>185</v>
      </c>
      <c r="E154" s="315"/>
      <c r="F154" s="175" t="s">
        <v>186</v>
      </c>
      <c r="G154" s="177">
        <v>5</v>
      </c>
      <c r="H154" s="178"/>
      <c r="I154" s="176">
        <f t="shared" si="0"/>
        <v>0</v>
      </c>
      <c r="J154" s="175">
        <f t="shared" si="1"/>
        <v>18.75</v>
      </c>
      <c r="K154" s="180">
        <f t="shared" si="2"/>
        <v>0</v>
      </c>
      <c r="L154" s="180">
        <f>ROUND(G154*(H154),2)</f>
        <v>0</v>
      </c>
      <c r="M154" s="180"/>
      <c r="N154" s="180">
        <v>3.7505999529361724</v>
      </c>
      <c r="O154" s="180"/>
      <c r="P154" s="183"/>
      <c r="Q154" s="183"/>
      <c r="R154" s="183"/>
      <c r="S154" s="180">
        <f t="shared" si="3"/>
        <v>0</v>
      </c>
      <c r="T154" s="180"/>
      <c r="U154" s="180"/>
      <c r="V154" s="198"/>
      <c r="W154" s="53"/>
      <c r="Z154">
        <v>0</v>
      </c>
    </row>
    <row r="155" spans="1:26" ht="25.05" customHeight="1" x14ac:dyDescent="0.3">
      <c r="A155" s="181"/>
      <c r="B155" s="213">
        <v>32</v>
      </c>
      <c r="C155" s="182" t="s">
        <v>187</v>
      </c>
      <c r="D155" s="315" t="s">
        <v>188</v>
      </c>
      <c r="E155" s="315"/>
      <c r="F155" s="175" t="s">
        <v>186</v>
      </c>
      <c r="G155" s="177">
        <v>3</v>
      </c>
      <c r="H155" s="178"/>
      <c r="I155" s="176">
        <f t="shared" si="0"/>
        <v>0</v>
      </c>
      <c r="J155" s="175">
        <f t="shared" si="1"/>
        <v>11.25</v>
      </c>
      <c r="K155" s="180">
        <f t="shared" si="2"/>
        <v>0</v>
      </c>
      <c r="L155" s="180">
        <f>ROUND(G155*(H155),2)</f>
        <v>0</v>
      </c>
      <c r="M155" s="180"/>
      <c r="N155" s="180">
        <v>3.7505999529361724</v>
      </c>
      <c r="O155" s="180"/>
      <c r="P155" s="183"/>
      <c r="Q155" s="183"/>
      <c r="R155" s="183"/>
      <c r="S155" s="180">
        <f t="shared" si="3"/>
        <v>0</v>
      </c>
      <c r="T155" s="180"/>
      <c r="U155" s="180"/>
      <c r="V155" s="198"/>
      <c r="W155" s="53"/>
      <c r="Z155">
        <v>0</v>
      </c>
    </row>
    <row r="156" spans="1:26" x14ac:dyDescent="0.3">
      <c r="A156" s="10"/>
      <c r="B156" s="212"/>
      <c r="C156" s="174">
        <v>921</v>
      </c>
      <c r="D156" s="312" t="s">
        <v>145</v>
      </c>
      <c r="E156" s="312"/>
      <c r="F156" s="10"/>
      <c r="G156" s="173"/>
      <c r="H156" s="140"/>
      <c r="I156" s="142">
        <f>ROUND((SUM(I143:I155))/1,2)</f>
        <v>0</v>
      </c>
      <c r="J156" s="10"/>
      <c r="K156" s="10"/>
      <c r="L156" s="10">
        <f>ROUND((SUM(L143:L155))/1,2)</f>
        <v>0</v>
      </c>
      <c r="M156" s="10">
        <f>ROUND((SUM(M143:M155))/1,2)</f>
        <v>0</v>
      </c>
      <c r="N156" s="10"/>
      <c r="O156" s="10"/>
      <c r="P156" s="184"/>
      <c r="Q156" s="1"/>
      <c r="R156" s="1"/>
      <c r="S156" s="184">
        <f>ROUND((SUM(S143:S155))/1,2)</f>
        <v>0</v>
      </c>
      <c r="T156" s="2"/>
      <c r="U156" s="2"/>
      <c r="V156" s="199">
        <f>ROUND((SUM(V143:V155))/1,2)</f>
        <v>0</v>
      </c>
      <c r="W156" s="53"/>
    </row>
    <row r="157" spans="1:26" x14ac:dyDescent="0.3">
      <c r="A157" s="1"/>
      <c r="B157" s="208"/>
      <c r="C157" s="1"/>
      <c r="D157" s="1"/>
      <c r="E157" s="1"/>
      <c r="F157" s="1"/>
      <c r="G157" s="167"/>
      <c r="H157" s="133"/>
      <c r="I157" s="13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00"/>
      <c r="W157" s="53"/>
    </row>
    <row r="158" spans="1:26" x14ac:dyDescent="0.3">
      <c r="A158" s="10"/>
      <c r="B158" s="212"/>
      <c r="C158" s="10"/>
      <c r="D158" s="313" t="s">
        <v>144</v>
      </c>
      <c r="E158" s="313"/>
      <c r="F158" s="10"/>
      <c r="G158" s="173"/>
      <c r="H158" s="140"/>
      <c r="I158" s="142">
        <f>ROUND((SUM(I142:I157))/2,2)</f>
        <v>0</v>
      </c>
      <c r="J158" s="10"/>
      <c r="K158" s="10"/>
      <c r="L158" s="10">
        <f>ROUND((SUM(L142:L157))/2,2)</f>
        <v>0</v>
      </c>
      <c r="M158" s="10">
        <f>ROUND((SUM(M142:M157))/2,2)</f>
        <v>0</v>
      </c>
      <c r="N158" s="10"/>
      <c r="O158" s="10"/>
      <c r="P158" s="184"/>
      <c r="Q158" s="1"/>
      <c r="R158" s="1"/>
      <c r="S158" s="184">
        <f>ROUND((SUM(S142:S157))/2,2)</f>
        <v>0</v>
      </c>
      <c r="T158" s="1"/>
      <c r="U158" s="1"/>
      <c r="V158" s="199">
        <f>ROUND((SUM(V142:V157))/2,2)</f>
        <v>0</v>
      </c>
      <c r="W158" s="53"/>
    </row>
    <row r="159" spans="1:26" x14ac:dyDescent="0.3">
      <c r="A159" s="1"/>
      <c r="B159" s="215"/>
      <c r="C159" s="193"/>
      <c r="D159" s="314" t="s">
        <v>72</v>
      </c>
      <c r="E159" s="314"/>
      <c r="F159" s="193"/>
      <c r="G159" s="194"/>
      <c r="H159" s="195"/>
      <c r="I159" s="195">
        <f>ROUND((SUM(I89:I158))/3,2)</f>
        <v>0</v>
      </c>
      <c r="J159" s="193"/>
      <c r="K159" s="193">
        <f>ROUND((SUM(K89:K158))/3,2)</f>
        <v>0</v>
      </c>
      <c r="L159" s="193">
        <f>ROUND((SUM(L89:L158))/3,2)</f>
        <v>0</v>
      </c>
      <c r="M159" s="193">
        <f>ROUND((SUM(M89:M158))/3,2)</f>
        <v>0</v>
      </c>
      <c r="N159" s="193"/>
      <c r="O159" s="193"/>
      <c r="P159" s="194"/>
      <c r="Q159" s="193"/>
      <c r="R159" s="193"/>
      <c r="S159" s="194">
        <f>ROUND((SUM(S89:S158))/3,2)</f>
        <v>1.44</v>
      </c>
      <c r="T159" s="193"/>
      <c r="U159" s="193"/>
      <c r="V159" s="202">
        <f>ROUND((SUM(V89:V158))/3,2)</f>
        <v>0.05</v>
      </c>
      <c r="W159" s="53"/>
      <c r="Z159">
        <f>(SUM(Z89:Z158))</f>
        <v>0</v>
      </c>
    </row>
  </sheetData>
  <mergeCells count="116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62:D62"/>
    <mergeCell ref="B63:D63"/>
    <mergeCell ref="B64:D64"/>
    <mergeCell ref="B65:D65"/>
    <mergeCell ref="B66:D66"/>
    <mergeCell ref="B67:D67"/>
    <mergeCell ref="B55:D55"/>
    <mergeCell ref="B56:D56"/>
    <mergeCell ref="B57:D57"/>
    <mergeCell ref="B58:D58"/>
    <mergeCell ref="B59:D59"/>
    <mergeCell ref="B61:D61"/>
    <mergeCell ref="B80:E80"/>
    <mergeCell ref="B81:E81"/>
    <mergeCell ref="B82:E82"/>
    <mergeCell ref="I80:P80"/>
    <mergeCell ref="D89:E89"/>
    <mergeCell ref="D90:E90"/>
    <mergeCell ref="B68:D68"/>
    <mergeCell ref="B70:D70"/>
    <mergeCell ref="B71:D71"/>
    <mergeCell ref="B72:D72"/>
    <mergeCell ref="B74:D74"/>
    <mergeCell ref="B78:V78"/>
    <mergeCell ref="D98:E98"/>
    <mergeCell ref="D99:E99"/>
    <mergeCell ref="D101:E101"/>
    <mergeCell ref="D102:E102"/>
    <mergeCell ref="D103:E103"/>
    <mergeCell ref="D105:E105"/>
    <mergeCell ref="D91:E91"/>
    <mergeCell ref="D92:E92"/>
    <mergeCell ref="D93:E93"/>
    <mergeCell ref="D94:E94"/>
    <mergeCell ref="D95:E95"/>
    <mergeCell ref="D97:E97"/>
    <mergeCell ref="D113:E113"/>
    <mergeCell ref="D115:E115"/>
    <mergeCell ref="D116:E116"/>
    <mergeCell ref="D117:E117"/>
    <mergeCell ref="D118:E118"/>
    <mergeCell ref="D120:E120"/>
    <mergeCell ref="D107:E107"/>
    <mergeCell ref="D108:E108"/>
    <mergeCell ref="D109:E109"/>
    <mergeCell ref="D110:E110"/>
    <mergeCell ref="D111:E111"/>
    <mergeCell ref="D112:E112"/>
    <mergeCell ref="D128:E128"/>
    <mergeCell ref="D130:E130"/>
    <mergeCell ref="D131:E131"/>
    <mergeCell ref="D132:E132"/>
    <mergeCell ref="D133:E133"/>
    <mergeCell ref="D134:E134"/>
    <mergeCell ref="D121:E121"/>
    <mergeCell ref="D122:E122"/>
    <mergeCell ref="D124:E124"/>
    <mergeCell ref="D125:E125"/>
    <mergeCell ref="D126:E126"/>
    <mergeCell ref="D127:E127"/>
    <mergeCell ref="D144:E144"/>
    <mergeCell ref="D145:E145"/>
    <mergeCell ref="D146:E146"/>
    <mergeCell ref="D147:E147"/>
    <mergeCell ref="D148:E148"/>
    <mergeCell ref="D149:E149"/>
    <mergeCell ref="D136:E136"/>
    <mergeCell ref="D137:E137"/>
    <mergeCell ref="D138:E138"/>
    <mergeCell ref="D140:E140"/>
    <mergeCell ref="D142:E142"/>
    <mergeCell ref="D143:E143"/>
    <mergeCell ref="D156:E156"/>
    <mergeCell ref="D158:E158"/>
    <mergeCell ref="D159:E159"/>
    <mergeCell ref="D150:E150"/>
    <mergeCell ref="D151:E151"/>
    <mergeCell ref="D152:E152"/>
    <mergeCell ref="D153:E153"/>
    <mergeCell ref="D154:E154"/>
    <mergeCell ref="D155:E155"/>
  </mergeCells>
  <hyperlinks>
    <hyperlink ref="B1:C1" location="A2:A2" tooltip="Klikni na prechod ku Kryciemu listu..." display="Krycí list rozpočtu" xr:uid="{D0432945-B2EE-427B-90C6-9349982E60B0}"/>
    <hyperlink ref="E1:F1" location="A54:A54" tooltip="Klikni na prechod ku rekapitulácii..." display="Rekapitulácia rozpočtu" xr:uid="{06ABBD06-998E-4059-8EE5-0D1F9ABDBD11}"/>
    <hyperlink ref="H1:I1" location="B88:B88" tooltip="Klikni na prechod ku Rozpočet..." display="Rozpočet" xr:uid="{573C2131-1F60-49DB-A504-5D7B5623F000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Úprava a údržba ZŠ Žalobín / Zborovňa</oddHeader>
    <oddFooter>&amp;RStrana &amp;P z &amp;N    &amp;L&amp;7Spracované systémom Systematic® Kalkulus, tel.: 051 77 10 585</oddFooter>
  </headerFooter>
  <rowBreaks count="2" manualBreakCount="2">
    <brk id="40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14F86-C075-41BD-8413-B32EBE9EAD9B}">
  <dimension ref="A1:AA159"/>
  <sheetViews>
    <sheetView workbookViewId="0">
      <pane ySplit="1" topLeftCell="A135" activePane="bottomLeft" state="frozen"/>
      <selection pane="bottomLeft" activeCell="H91" sqref="H91:H15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9" t="s">
        <v>17</v>
      </c>
      <c r="C1" s="323"/>
      <c r="D1" s="12"/>
      <c r="E1" s="380" t="s">
        <v>0</v>
      </c>
      <c r="F1" s="381"/>
      <c r="G1" s="13"/>
      <c r="H1" s="322" t="s">
        <v>73</v>
      </c>
      <c r="I1" s="323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2" t="s">
        <v>17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  <c r="R2" s="384"/>
      <c r="S2" s="384"/>
      <c r="T2" s="384"/>
      <c r="U2" s="384"/>
      <c r="V2" s="385"/>
      <c r="W2" s="53"/>
    </row>
    <row r="3" spans="1:23" ht="18" customHeight="1" x14ac:dyDescent="0.3">
      <c r="A3" s="15"/>
      <c r="B3" s="386" t="s">
        <v>1</v>
      </c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53"/>
    </row>
    <row r="4" spans="1:23" ht="18" customHeight="1" x14ac:dyDescent="0.3">
      <c r="A4" s="15"/>
      <c r="B4" s="43" t="s">
        <v>198</v>
      </c>
      <c r="C4" s="32"/>
      <c r="D4" s="25"/>
      <c r="E4" s="25"/>
      <c r="F4" s="44" t="s">
        <v>19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20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21</v>
      </c>
      <c r="C6" s="32"/>
      <c r="D6" s="44" t="s">
        <v>22</v>
      </c>
      <c r="E6" s="25"/>
      <c r="F6" s="44" t="s">
        <v>23</v>
      </c>
      <c r="G6" s="44" t="s">
        <v>24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0" t="s">
        <v>25</v>
      </c>
      <c r="C7" s="391"/>
      <c r="D7" s="391"/>
      <c r="E7" s="391"/>
      <c r="F7" s="391"/>
      <c r="G7" s="391"/>
      <c r="H7" s="39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28</v>
      </c>
      <c r="C8" s="46"/>
      <c r="D8" s="28"/>
      <c r="E8" s="28"/>
      <c r="F8" s="50" t="s">
        <v>29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0" t="s">
        <v>26</v>
      </c>
      <c r="C9" s="371"/>
      <c r="D9" s="371"/>
      <c r="E9" s="371"/>
      <c r="F9" s="371"/>
      <c r="G9" s="371"/>
      <c r="H9" s="37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28</v>
      </c>
      <c r="C10" s="32"/>
      <c r="D10" s="25"/>
      <c r="E10" s="25"/>
      <c r="F10" s="44" t="s">
        <v>29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0" t="s">
        <v>27</v>
      </c>
      <c r="C11" s="371"/>
      <c r="D11" s="371"/>
      <c r="E11" s="371"/>
      <c r="F11" s="371"/>
      <c r="G11" s="371"/>
      <c r="H11" s="37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28</v>
      </c>
      <c r="C12" s="32"/>
      <c r="D12" s="25"/>
      <c r="E12" s="25"/>
      <c r="F12" s="44" t="s">
        <v>29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51</v>
      </c>
      <c r="D14" s="61" t="s">
        <v>52</v>
      </c>
      <c r="E14" s="66" t="s">
        <v>53</v>
      </c>
      <c r="F14" s="373" t="s">
        <v>35</v>
      </c>
      <c r="G14" s="374"/>
      <c r="H14" s="365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30</v>
      </c>
      <c r="C15" s="63">
        <f>'SO 15374'!E59</f>
        <v>0</v>
      </c>
      <c r="D15" s="58">
        <f>'SO 15374'!F59</f>
        <v>0</v>
      </c>
      <c r="E15" s="67">
        <f>'SO 15374'!G59</f>
        <v>0</v>
      </c>
      <c r="F15" s="375" t="s">
        <v>36</v>
      </c>
      <c r="G15" s="367"/>
      <c r="H15" s="350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31</v>
      </c>
      <c r="C16" s="92">
        <f>'SO 15374'!E68</f>
        <v>0</v>
      </c>
      <c r="D16" s="93">
        <f>'SO 15374'!F68</f>
        <v>0</v>
      </c>
      <c r="E16" s="94">
        <f>'SO 15374'!G68</f>
        <v>0</v>
      </c>
      <c r="F16" s="376" t="s">
        <v>37</v>
      </c>
      <c r="G16" s="367"/>
      <c r="H16" s="350"/>
      <c r="I16" s="25"/>
      <c r="J16" s="25"/>
      <c r="K16" s="26"/>
      <c r="L16" s="26"/>
      <c r="M16" s="26"/>
      <c r="N16" s="26"/>
      <c r="O16" s="74"/>
      <c r="P16" s="83">
        <f>(SUM(Z89:Z158))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32</v>
      </c>
      <c r="C17" s="63">
        <f>'SO 15374'!E72</f>
        <v>0</v>
      </c>
      <c r="D17" s="58">
        <f>'SO 15374'!F72</f>
        <v>0</v>
      </c>
      <c r="E17" s="67">
        <f>'SO 15374'!G72</f>
        <v>0</v>
      </c>
      <c r="F17" s="377" t="s">
        <v>38</v>
      </c>
      <c r="G17" s="367"/>
      <c r="H17" s="350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33</v>
      </c>
      <c r="C18" s="64"/>
      <c r="D18" s="59"/>
      <c r="E18" s="68"/>
      <c r="F18" s="378"/>
      <c r="G18" s="369"/>
      <c r="H18" s="350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34</v>
      </c>
      <c r="C19" s="65"/>
      <c r="D19" s="60"/>
      <c r="E19" s="69">
        <f>SUM(E15:E18)</f>
        <v>0</v>
      </c>
      <c r="F19" s="362" t="s">
        <v>34</v>
      </c>
      <c r="G19" s="349"/>
      <c r="H19" s="363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44</v>
      </c>
      <c r="C20" s="57"/>
      <c r="D20" s="95"/>
      <c r="E20" s="96"/>
      <c r="F20" s="351" t="s">
        <v>44</v>
      </c>
      <c r="G20" s="364"/>
      <c r="H20" s="365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45</v>
      </c>
      <c r="C21" s="51"/>
      <c r="D21" s="91"/>
      <c r="E21" s="70">
        <f>((E15*U22*0)+(E16*V22*0)+(E17*W22*0))/100</f>
        <v>0</v>
      </c>
      <c r="F21" s="366" t="s">
        <v>48</v>
      </c>
      <c r="G21" s="367"/>
      <c r="H21" s="350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46</v>
      </c>
      <c r="C22" s="34"/>
      <c r="D22" s="72"/>
      <c r="E22" s="71">
        <f>((E15*U23*0)+(E16*V23*0)+(E17*W23*0))/100</f>
        <v>0</v>
      </c>
      <c r="F22" s="366" t="s">
        <v>49</v>
      </c>
      <c r="G22" s="367"/>
      <c r="H22" s="350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47</v>
      </c>
      <c r="C23" s="34"/>
      <c r="D23" s="72"/>
      <c r="E23" s="71">
        <f>((E15*U24*0)+(E16*V24*0)+(E17*W24*0))/100</f>
        <v>0</v>
      </c>
      <c r="F23" s="366" t="s">
        <v>50</v>
      </c>
      <c r="G23" s="367"/>
      <c r="H23" s="350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8"/>
      <c r="G24" s="369"/>
      <c r="H24" s="350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8" t="s">
        <v>34</v>
      </c>
      <c r="G25" s="349"/>
      <c r="H25" s="350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56</v>
      </c>
      <c r="C26" s="98"/>
      <c r="D26" s="100"/>
      <c r="E26" s="106"/>
      <c r="F26" s="351" t="s">
        <v>39</v>
      </c>
      <c r="G26" s="352"/>
      <c r="H26" s="353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4" t="s">
        <v>40</v>
      </c>
      <c r="G27" s="337"/>
      <c r="H27" s="355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6" t="s">
        <v>41</v>
      </c>
      <c r="G28" s="357"/>
      <c r="H28" s="218">
        <f>P27-SUM('SO 15374'!K89:'SO 15374'!K158)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8" t="s">
        <v>42</v>
      </c>
      <c r="G29" s="359"/>
      <c r="H29" s="33">
        <f>SUM('SO 15374'!K89:'SO 15374'!K158)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0" t="s">
        <v>43</v>
      </c>
      <c r="G30" s="361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7"/>
      <c r="G31" s="338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54</v>
      </c>
      <c r="C32" s="102"/>
      <c r="D32" s="19"/>
      <c r="E32" s="111" t="s">
        <v>55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1" t="s">
        <v>0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3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7" t="s">
        <v>25</v>
      </c>
      <c r="C46" s="328"/>
      <c r="D46" s="328"/>
      <c r="E46" s="329"/>
      <c r="F46" s="344" t="s">
        <v>22</v>
      </c>
      <c r="G46" s="328"/>
      <c r="H46" s="329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7" t="s">
        <v>26</v>
      </c>
      <c r="C47" s="328"/>
      <c r="D47" s="328"/>
      <c r="E47" s="329"/>
      <c r="F47" s="344" t="s">
        <v>20</v>
      </c>
      <c r="G47" s="328"/>
      <c r="H47" s="329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7" t="s">
        <v>27</v>
      </c>
      <c r="C48" s="328"/>
      <c r="D48" s="328"/>
      <c r="E48" s="329"/>
      <c r="F48" s="344" t="s">
        <v>60</v>
      </c>
      <c r="G48" s="328"/>
      <c r="H48" s="329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5" t="s">
        <v>1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198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39" t="s">
        <v>57</v>
      </c>
      <c r="C54" s="340"/>
      <c r="D54" s="129"/>
      <c r="E54" s="129" t="s">
        <v>51</v>
      </c>
      <c r="F54" s="129" t="s">
        <v>52</v>
      </c>
      <c r="G54" s="129" t="s">
        <v>34</v>
      </c>
      <c r="H54" s="129" t="s">
        <v>58</v>
      </c>
      <c r="I54" s="129" t="s">
        <v>59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62</v>
      </c>
      <c r="C55" s="317"/>
      <c r="D55" s="317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3" t="s">
        <v>63</v>
      </c>
      <c r="C56" s="334"/>
      <c r="D56" s="334"/>
      <c r="E56" s="140">
        <f>'SO 15374'!L95</f>
        <v>0</v>
      </c>
      <c r="F56" s="140">
        <f>'SO 15374'!M95</f>
        <v>0</v>
      </c>
      <c r="G56" s="140">
        <f>'SO 15374'!I95</f>
        <v>0</v>
      </c>
      <c r="H56" s="141">
        <f>'SO 15374'!S95</f>
        <v>1.06</v>
      </c>
      <c r="I56" s="141">
        <f>'SO 15374'!V95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3" t="s">
        <v>64</v>
      </c>
      <c r="C57" s="334"/>
      <c r="D57" s="334"/>
      <c r="E57" s="140">
        <f>'SO 15374'!L99</f>
        <v>0</v>
      </c>
      <c r="F57" s="140">
        <f>'SO 15374'!M99</f>
        <v>0</v>
      </c>
      <c r="G57" s="140">
        <f>'SO 15374'!I99</f>
        <v>0</v>
      </c>
      <c r="H57" s="141">
        <f>'SO 15374'!S99</f>
        <v>0</v>
      </c>
      <c r="I57" s="141">
        <f>'SO 15374'!V99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3" t="s">
        <v>65</v>
      </c>
      <c r="C58" s="334"/>
      <c r="D58" s="334"/>
      <c r="E58" s="140">
        <f>'SO 15374'!L103</f>
        <v>0</v>
      </c>
      <c r="F58" s="140">
        <f>'SO 15374'!M103</f>
        <v>0</v>
      </c>
      <c r="G58" s="140">
        <f>'SO 15374'!I103</f>
        <v>0</v>
      </c>
      <c r="H58" s="141">
        <f>'SO 15374'!S103</f>
        <v>0</v>
      </c>
      <c r="I58" s="141">
        <f>'SO 15374'!V103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62</v>
      </c>
      <c r="C59" s="313"/>
      <c r="D59" s="313"/>
      <c r="E59" s="142">
        <f>'SO 15374'!L105</f>
        <v>0</v>
      </c>
      <c r="F59" s="142">
        <f>'SO 15374'!M105</f>
        <v>0</v>
      </c>
      <c r="G59" s="142">
        <f>'SO 15374'!I105</f>
        <v>0</v>
      </c>
      <c r="H59" s="143">
        <f>'SO 15374'!S105</f>
        <v>1.06</v>
      </c>
      <c r="I59" s="143">
        <f>'SO 15374'!V105</f>
        <v>0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"/>
      <c r="B60" s="208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0"/>
      <c r="B61" s="335" t="s">
        <v>66</v>
      </c>
      <c r="C61" s="313"/>
      <c r="D61" s="313"/>
      <c r="E61" s="140"/>
      <c r="F61" s="140"/>
      <c r="G61" s="140"/>
      <c r="H61" s="141"/>
      <c r="I61" s="141"/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3" t="s">
        <v>142</v>
      </c>
      <c r="C62" s="334"/>
      <c r="D62" s="334"/>
      <c r="E62" s="140">
        <f>'SO 15374'!L113</f>
        <v>0</v>
      </c>
      <c r="F62" s="140">
        <f>'SO 15374'!M113</f>
        <v>0</v>
      </c>
      <c r="G62" s="140">
        <f>'SO 15374'!I113</f>
        <v>0</v>
      </c>
      <c r="H62" s="141">
        <f>'SO 15374'!S113</f>
        <v>7.0000000000000007E-2</v>
      </c>
      <c r="I62" s="141">
        <f>'SO 15374'!V113</f>
        <v>0</v>
      </c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33" t="s">
        <v>67</v>
      </c>
      <c r="C63" s="334"/>
      <c r="D63" s="334"/>
      <c r="E63" s="140">
        <f>'SO 15374'!L118</f>
        <v>0</v>
      </c>
      <c r="F63" s="140">
        <f>'SO 15374'!M118</f>
        <v>0</v>
      </c>
      <c r="G63" s="140">
        <f>'SO 15374'!I118</f>
        <v>0</v>
      </c>
      <c r="H63" s="141">
        <f>'SO 15374'!S118</f>
        <v>0</v>
      </c>
      <c r="I63" s="141">
        <f>'SO 15374'!V118</f>
        <v>0.05</v>
      </c>
      <c r="J63" s="141"/>
      <c r="K63" s="141"/>
      <c r="L63" s="141"/>
      <c r="M63" s="141"/>
      <c r="N63" s="141"/>
      <c r="O63" s="141"/>
      <c r="P63" s="141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0"/>
      <c r="B64" s="333" t="s">
        <v>68</v>
      </c>
      <c r="C64" s="334"/>
      <c r="D64" s="334"/>
      <c r="E64" s="140">
        <f>'SO 15374'!L122</f>
        <v>0</v>
      </c>
      <c r="F64" s="140">
        <f>'SO 15374'!M122</f>
        <v>0</v>
      </c>
      <c r="G64" s="140">
        <f>'SO 15374'!I122</f>
        <v>0</v>
      </c>
      <c r="H64" s="141">
        <f>'SO 15374'!S122</f>
        <v>0</v>
      </c>
      <c r="I64" s="141">
        <f>'SO 15374'!V122</f>
        <v>0</v>
      </c>
      <c r="J64" s="141"/>
      <c r="K64" s="141"/>
      <c r="L64" s="141"/>
      <c r="M64" s="141"/>
      <c r="N64" s="141"/>
      <c r="O64" s="141"/>
      <c r="P64" s="141"/>
      <c r="Q64" s="139"/>
      <c r="R64" s="139"/>
      <c r="S64" s="139"/>
      <c r="T64" s="139"/>
      <c r="U64" s="139"/>
      <c r="V64" s="152"/>
      <c r="W64" s="217"/>
      <c r="X64" s="139"/>
      <c r="Y64" s="139"/>
      <c r="Z64" s="139"/>
    </row>
    <row r="65" spans="1:26" x14ac:dyDescent="0.3">
      <c r="A65" s="10"/>
      <c r="B65" s="333" t="s">
        <v>143</v>
      </c>
      <c r="C65" s="334"/>
      <c r="D65" s="334"/>
      <c r="E65" s="140">
        <f>'SO 15374'!L128</f>
        <v>0</v>
      </c>
      <c r="F65" s="140">
        <f>'SO 15374'!M128</f>
        <v>0</v>
      </c>
      <c r="G65" s="140">
        <f>'SO 15374'!I128</f>
        <v>0</v>
      </c>
      <c r="H65" s="141">
        <f>'SO 15374'!S128</f>
        <v>0.32</v>
      </c>
      <c r="I65" s="141">
        <f>'SO 15374'!V128</f>
        <v>0</v>
      </c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7"/>
      <c r="X65" s="139"/>
      <c r="Y65" s="139"/>
      <c r="Z65" s="139"/>
    </row>
    <row r="66" spans="1:26" x14ac:dyDescent="0.3">
      <c r="A66" s="10"/>
      <c r="B66" s="333" t="s">
        <v>70</v>
      </c>
      <c r="C66" s="334"/>
      <c r="D66" s="334"/>
      <c r="E66" s="140">
        <f>'SO 15374'!L134</f>
        <v>0</v>
      </c>
      <c r="F66" s="140">
        <f>'SO 15374'!M134</f>
        <v>0</v>
      </c>
      <c r="G66" s="140">
        <f>'SO 15374'!I134</f>
        <v>0</v>
      </c>
      <c r="H66" s="141">
        <f>'SO 15374'!S134</f>
        <v>0.02</v>
      </c>
      <c r="I66" s="141">
        <f>'SO 15374'!V134</f>
        <v>0</v>
      </c>
      <c r="J66" s="141"/>
      <c r="K66" s="141"/>
      <c r="L66" s="141"/>
      <c r="M66" s="141"/>
      <c r="N66" s="141"/>
      <c r="O66" s="141"/>
      <c r="P66" s="141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0"/>
      <c r="B67" s="333" t="s">
        <v>71</v>
      </c>
      <c r="C67" s="334"/>
      <c r="D67" s="334"/>
      <c r="E67" s="140">
        <f>'SO 15374'!L138</f>
        <v>0</v>
      </c>
      <c r="F67" s="140">
        <f>'SO 15374'!M138</f>
        <v>0</v>
      </c>
      <c r="G67" s="140">
        <f>'SO 15374'!I138</f>
        <v>0</v>
      </c>
      <c r="H67" s="141">
        <f>'SO 15374'!S138</f>
        <v>0</v>
      </c>
      <c r="I67" s="141">
        <f>'SO 15374'!V138</f>
        <v>0</v>
      </c>
      <c r="J67" s="141"/>
      <c r="K67" s="141"/>
      <c r="L67" s="141"/>
      <c r="M67" s="141"/>
      <c r="N67" s="141"/>
      <c r="O67" s="141"/>
      <c r="P67" s="141"/>
      <c r="Q67" s="139"/>
      <c r="R67" s="139"/>
      <c r="S67" s="139"/>
      <c r="T67" s="139"/>
      <c r="U67" s="139"/>
      <c r="V67" s="152"/>
      <c r="W67" s="217"/>
      <c r="X67" s="139"/>
      <c r="Y67" s="139"/>
      <c r="Z67" s="139"/>
    </row>
    <row r="68" spans="1:26" x14ac:dyDescent="0.3">
      <c r="A68" s="10"/>
      <c r="B68" s="335" t="s">
        <v>66</v>
      </c>
      <c r="C68" s="313"/>
      <c r="D68" s="313"/>
      <c r="E68" s="142">
        <f>'SO 15374'!L140</f>
        <v>0</v>
      </c>
      <c r="F68" s="142">
        <f>'SO 15374'!M140</f>
        <v>0</v>
      </c>
      <c r="G68" s="142">
        <f>'SO 15374'!I140</f>
        <v>0</v>
      </c>
      <c r="H68" s="143">
        <f>'SO 15374'!S140</f>
        <v>0.41</v>
      </c>
      <c r="I68" s="143">
        <f>'SO 15374'!V140</f>
        <v>0.05</v>
      </c>
      <c r="J68" s="143"/>
      <c r="K68" s="143"/>
      <c r="L68" s="143"/>
      <c r="M68" s="143"/>
      <c r="N68" s="143"/>
      <c r="O68" s="143"/>
      <c r="P68" s="143"/>
      <c r="Q68" s="139"/>
      <c r="R68" s="139"/>
      <c r="S68" s="139"/>
      <c r="T68" s="139"/>
      <c r="U68" s="139"/>
      <c r="V68" s="152"/>
      <c r="W68" s="217"/>
      <c r="X68" s="139"/>
      <c r="Y68" s="139"/>
      <c r="Z68" s="139"/>
    </row>
    <row r="69" spans="1:26" x14ac:dyDescent="0.3">
      <c r="A69" s="1"/>
      <c r="B69" s="208"/>
      <c r="C69" s="1"/>
      <c r="D69" s="1"/>
      <c r="E69" s="133"/>
      <c r="F69" s="133"/>
      <c r="G69" s="133"/>
      <c r="H69" s="134"/>
      <c r="I69" s="134"/>
      <c r="J69" s="134"/>
      <c r="K69" s="134"/>
      <c r="L69" s="134"/>
      <c r="M69" s="134"/>
      <c r="N69" s="134"/>
      <c r="O69" s="134"/>
      <c r="P69" s="134"/>
      <c r="V69" s="153"/>
      <c r="W69" s="53"/>
    </row>
    <row r="70" spans="1:26" x14ac:dyDescent="0.3">
      <c r="A70" s="10"/>
      <c r="B70" s="335" t="s">
        <v>144</v>
      </c>
      <c r="C70" s="313"/>
      <c r="D70" s="313"/>
      <c r="E70" s="140"/>
      <c r="F70" s="140"/>
      <c r="G70" s="140"/>
      <c r="H70" s="141"/>
      <c r="I70" s="141"/>
      <c r="J70" s="141"/>
      <c r="K70" s="141"/>
      <c r="L70" s="141"/>
      <c r="M70" s="141"/>
      <c r="N70" s="141"/>
      <c r="O70" s="141"/>
      <c r="P70" s="141"/>
      <c r="Q70" s="139"/>
      <c r="R70" s="139"/>
      <c r="S70" s="139"/>
      <c r="T70" s="139"/>
      <c r="U70" s="139"/>
      <c r="V70" s="152"/>
      <c r="W70" s="217"/>
      <c r="X70" s="139"/>
      <c r="Y70" s="139"/>
      <c r="Z70" s="139"/>
    </row>
    <row r="71" spans="1:26" x14ac:dyDescent="0.3">
      <c r="A71" s="10"/>
      <c r="B71" s="333" t="s">
        <v>145</v>
      </c>
      <c r="C71" s="334"/>
      <c r="D71" s="334"/>
      <c r="E71" s="140">
        <f>'SO 15374'!L156</f>
        <v>0</v>
      </c>
      <c r="F71" s="140">
        <f>'SO 15374'!M156</f>
        <v>0</v>
      </c>
      <c r="G71" s="140">
        <f>'SO 15374'!I156</f>
        <v>0</v>
      </c>
      <c r="H71" s="141">
        <f>'SO 15374'!S156</f>
        <v>0</v>
      </c>
      <c r="I71" s="141">
        <f>'SO 15374'!V156</f>
        <v>0</v>
      </c>
      <c r="J71" s="141"/>
      <c r="K71" s="141"/>
      <c r="L71" s="141"/>
      <c r="M71" s="141"/>
      <c r="N71" s="141"/>
      <c r="O71" s="141"/>
      <c r="P71" s="141"/>
      <c r="Q71" s="139"/>
      <c r="R71" s="139"/>
      <c r="S71" s="139"/>
      <c r="T71" s="139"/>
      <c r="U71" s="139"/>
      <c r="V71" s="152"/>
      <c r="W71" s="217"/>
      <c r="X71" s="139"/>
      <c r="Y71" s="139"/>
      <c r="Z71" s="139"/>
    </row>
    <row r="72" spans="1:26" x14ac:dyDescent="0.3">
      <c r="A72" s="10"/>
      <c r="B72" s="335" t="s">
        <v>144</v>
      </c>
      <c r="C72" s="313"/>
      <c r="D72" s="313"/>
      <c r="E72" s="142">
        <f>'SO 15374'!L158</f>
        <v>0</v>
      </c>
      <c r="F72" s="142">
        <f>'SO 15374'!M158</f>
        <v>0</v>
      </c>
      <c r="G72" s="142">
        <f>'SO 15374'!I158</f>
        <v>0</v>
      </c>
      <c r="H72" s="143">
        <f>'SO 15374'!S158</f>
        <v>0</v>
      </c>
      <c r="I72" s="143">
        <f>'SO 15374'!V158</f>
        <v>0</v>
      </c>
      <c r="J72" s="143"/>
      <c r="K72" s="143"/>
      <c r="L72" s="143"/>
      <c r="M72" s="143"/>
      <c r="N72" s="143"/>
      <c r="O72" s="143"/>
      <c r="P72" s="143"/>
      <c r="Q72" s="139"/>
      <c r="R72" s="139"/>
      <c r="S72" s="139"/>
      <c r="T72" s="139"/>
      <c r="U72" s="139"/>
      <c r="V72" s="152"/>
      <c r="W72" s="217"/>
      <c r="X72" s="139"/>
      <c r="Y72" s="139"/>
      <c r="Z72" s="139"/>
    </row>
    <row r="73" spans="1:26" x14ac:dyDescent="0.3">
      <c r="A73" s="1"/>
      <c r="B73" s="208"/>
      <c r="C73" s="1"/>
      <c r="D73" s="1"/>
      <c r="E73" s="133"/>
      <c r="F73" s="133"/>
      <c r="G73" s="133"/>
      <c r="H73" s="134"/>
      <c r="I73" s="134"/>
      <c r="J73" s="134"/>
      <c r="K73" s="134"/>
      <c r="L73" s="134"/>
      <c r="M73" s="134"/>
      <c r="N73" s="134"/>
      <c r="O73" s="134"/>
      <c r="P73" s="134"/>
      <c r="V73" s="153"/>
      <c r="W73" s="53"/>
    </row>
    <row r="74" spans="1:26" x14ac:dyDescent="0.3">
      <c r="A74" s="144"/>
      <c r="B74" s="318" t="s">
        <v>72</v>
      </c>
      <c r="C74" s="319"/>
      <c r="D74" s="319"/>
      <c r="E74" s="146">
        <f>'SO 15374'!L159</f>
        <v>0</v>
      </c>
      <c r="F74" s="146">
        <f>'SO 15374'!M159</f>
        <v>0</v>
      </c>
      <c r="G74" s="146">
        <f>'SO 15374'!I159</f>
        <v>0</v>
      </c>
      <c r="H74" s="147">
        <f>'SO 15374'!S159</f>
        <v>1.47</v>
      </c>
      <c r="I74" s="147">
        <f>'SO 15374'!V159</f>
        <v>0.05</v>
      </c>
      <c r="J74" s="148"/>
      <c r="K74" s="148"/>
      <c r="L74" s="148"/>
      <c r="M74" s="148"/>
      <c r="N74" s="148"/>
      <c r="O74" s="148"/>
      <c r="P74" s="148"/>
      <c r="Q74" s="149"/>
      <c r="R74" s="149"/>
      <c r="S74" s="149"/>
      <c r="T74" s="149"/>
      <c r="U74" s="149"/>
      <c r="V74" s="154"/>
      <c r="W74" s="217"/>
      <c r="X74" s="145"/>
      <c r="Y74" s="145"/>
      <c r="Z74" s="145"/>
    </row>
    <row r="75" spans="1:26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x14ac:dyDescent="0.3">
      <c r="A77" s="15"/>
      <c r="B77" s="38"/>
      <c r="C77" s="8"/>
      <c r="D77" s="8"/>
      <c r="E77" s="27"/>
      <c r="F77" s="27"/>
      <c r="G77" s="27"/>
      <c r="H77" s="156"/>
      <c r="I77" s="156"/>
      <c r="J77" s="156"/>
      <c r="K77" s="156"/>
      <c r="L77" s="156"/>
      <c r="M77" s="156"/>
      <c r="N77" s="156"/>
      <c r="O77" s="156"/>
      <c r="P77" s="156"/>
      <c r="Q77" s="16"/>
      <c r="R77" s="16"/>
      <c r="S77" s="16"/>
      <c r="T77" s="16"/>
      <c r="U77" s="16"/>
      <c r="V77" s="16"/>
      <c r="W77" s="53"/>
    </row>
    <row r="78" spans="1:26" ht="34.950000000000003" customHeight="1" x14ac:dyDescent="0.3">
      <c r="A78" s="1"/>
      <c r="B78" s="320" t="s">
        <v>73</v>
      </c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53"/>
    </row>
    <row r="79" spans="1:26" x14ac:dyDescent="0.3">
      <c r="A79" s="15"/>
      <c r="B79" s="97"/>
      <c r="C79" s="19"/>
      <c r="D79" s="19"/>
      <c r="E79" s="99"/>
      <c r="F79" s="99"/>
      <c r="G79" s="99"/>
      <c r="H79" s="170"/>
      <c r="I79" s="170"/>
      <c r="J79" s="170"/>
      <c r="K79" s="170"/>
      <c r="L79" s="170"/>
      <c r="M79" s="170"/>
      <c r="N79" s="170"/>
      <c r="O79" s="170"/>
      <c r="P79" s="170"/>
      <c r="Q79" s="20"/>
      <c r="R79" s="20"/>
      <c r="S79" s="20"/>
      <c r="T79" s="20"/>
      <c r="U79" s="20"/>
      <c r="V79" s="20"/>
      <c r="W79" s="53"/>
    </row>
    <row r="80" spans="1:26" ht="19.95" customHeight="1" x14ac:dyDescent="0.3">
      <c r="A80" s="203"/>
      <c r="B80" s="324" t="s">
        <v>25</v>
      </c>
      <c r="C80" s="325"/>
      <c r="D80" s="325"/>
      <c r="E80" s="326"/>
      <c r="F80" s="168"/>
      <c r="G80" s="168"/>
      <c r="H80" s="169" t="s">
        <v>84</v>
      </c>
      <c r="I80" s="330" t="s">
        <v>85</v>
      </c>
      <c r="J80" s="331"/>
      <c r="K80" s="331"/>
      <c r="L80" s="331"/>
      <c r="M80" s="331"/>
      <c r="N80" s="331"/>
      <c r="O80" s="331"/>
      <c r="P80" s="332"/>
      <c r="Q80" s="18"/>
      <c r="R80" s="18"/>
      <c r="S80" s="18"/>
      <c r="T80" s="18"/>
      <c r="U80" s="18"/>
      <c r="V80" s="18"/>
      <c r="W80" s="53"/>
    </row>
    <row r="81" spans="1:26" ht="19.95" customHeight="1" x14ac:dyDescent="0.3">
      <c r="A81" s="203"/>
      <c r="B81" s="327" t="s">
        <v>26</v>
      </c>
      <c r="C81" s="328"/>
      <c r="D81" s="328"/>
      <c r="E81" s="329"/>
      <c r="F81" s="164"/>
      <c r="G81" s="164"/>
      <c r="H81" s="165" t="s">
        <v>20</v>
      </c>
      <c r="I81" s="165"/>
      <c r="J81" s="155"/>
      <c r="K81" s="155"/>
      <c r="L81" s="155"/>
      <c r="M81" s="155"/>
      <c r="N81" s="155"/>
      <c r="O81" s="155"/>
      <c r="P81" s="155"/>
      <c r="Q81" s="11"/>
      <c r="R81" s="11"/>
      <c r="S81" s="11"/>
      <c r="T81" s="11"/>
      <c r="U81" s="11"/>
      <c r="V81" s="11"/>
      <c r="W81" s="53"/>
    </row>
    <row r="82" spans="1:26" ht="19.95" customHeight="1" x14ac:dyDescent="0.3">
      <c r="A82" s="203"/>
      <c r="B82" s="327" t="s">
        <v>27</v>
      </c>
      <c r="C82" s="328"/>
      <c r="D82" s="328"/>
      <c r="E82" s="329"/>
      <c r="F82" s="164"/>
      <c r="G82" s="164"/>
      <c r="H82" s="165" t="s">
        <v>86</v>
      </c>
      <c r="I82" s="165" t="s">
        <v>24</v>
      </c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15"/>
      <c r="B83" s="207" t="s">
        <v>87</v>
      </c>
      <c r="C83" s="3"/>
      <c r="D83" s="3"/>
      <c r="E83" s="14"/>
      <c r="F83" s="14"/>
      <c r="G83" s="14"/>
      <c r="H83" s="155"/>
      <c r="I83" s="15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ht="19.95" customHeight="1" x14ac:dyDescent="0.3">
      <c r="A84" s="15"/>
      <c r="B84" s="207" t="s">
        <v>198</v>
      </c>
      <c r="C84" s="3"/>
      <c r="D84" s="3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1"/>
      <c r="R84" s="11"/>
      <c r="S84" s="11"/>
      <c r="T84" s="11"/>
      <c r="U84" s="11"/>
      <c r="V84" s="11"/>
      <c r="W84" s="53"/>
    </row>
    <row r="85" spans="1:26" ht="19.95" customHeight="1" x14ac:dyDescent="0.3">
      <c r="A85" s="15"/>
      <c r="B85" s="42"/>
      <c r="C85" s="3"/>
      <c r="D85" s="3"/>
      <c r="E85" s="14"/>
      <c r="F85" s="14"/>
      <c r="G85" s="14"/>
      <c r="H85" s="155"/>
      <c r="I85" s="155"/>
      <c r="J85" s="155"/>
      <c r="K85" s="155"/>
      <c r="L85" s="155"/>
      <c r="M85" s="155"/>
      <c r="N85" s="155"/>
      <c r="O85" s="155"/>
      <c r="P85" s="155"/>
      <c r="Q85" s="11"/>
      <c r="R85" s="11"/>
      <c r="S85" s="11"/>
      <c r="T85" s="11"/>
      <c r="U85" s="11"/>
      <c r="V85" s="11"/>
      <c r="W85" s="53"/>
    </row>
    <row r="86" spans="1:26" ht="19.95" customHeight="1" x14ac:dyDescent="0.3">
      <c r="A86" s="15"/>
      <c r="B86" s="42"/>
      <c r="C86" s="3"/>
      <c r="D86" s="3"/>
      <c r="E86" s="14"/>
      <c r="F86" s="14"/>
      <c r="G86" s="14"/>
      <c r="H86" s="155"/>
      <c r="I86" s="155"/>
      <c r="J86" s="155"/>
      <c r="K86" s="155"/>
      <c r="L86" s="155"/>
      <c r="M86" s="155"/>
      <c r="N86" s="155"/>
      <c r="O86" s="155"/>
      <c r="P86" s="155"/>
      <c r="Q86" s="11"/>
      <c r="R86" s="11"/>
      <c r="S86" s="11"/>
      <c r="T86" s="11"/>
      <c r="U86" s="11"/>
      <c r="V86" s="11"/>
      <c r="W86" s="53"/>
    </row>
    <row r="87" spans="1:26" ht="19.95" customHeight="1" x14ac:dyDescent="0.3">
      <c r="A87" s="15"/>
      <c r="B87" s="209" t="s">
        <v>61</v>
      </c>
      <c r="C87" s="166"/>
      <c r="D87" s="166"/>
      <c r="E87" s="14"/>
      <c r="F87" s="14"/>
      <c r="G87" s="14"/>
      <c r="H87" s="155"/>
      <c r="I87" s="155"/>
      <c r="J87" s="155"/>
      <c r="K87" s="155"/>
      <c r="L87" s="155"/>
      <c r="M87" s="155"/>
      <c r="N87" s="155"/>
      <c r="O87" s="155"/>
      <c r="P87" s="155"/>
      <c r="Q87" s="11"/>
      <c r="R87" s="11"/>
      <c r="S87" s="11"/>
      <c r="T87" s="11"/>
      <c r="U87" s="11"/>
      <c r="V87" s="11"/>
      <c r="W87" s="53"/>
    </row>
    <row r="88" spans="1:26" x14ac:dyDescent="0.3">
      <c r="A88" s="2"/>
      <c r="B88" s="210" t="s">
        <v>74</v>
      </c>
      <c r="C88" s="129" t="s">
        <v>75</v>
      </c>
      <c r="D88" s="129" t="s">
        <v>76</v>
      </c>
      <c r="E88" s="157"/>
      <c r="F88" s="157" t="s">
        <v>77</v>
      </c>
      <c r="G88" s="157" t="s">
        <v>78</v>
      </c>
      <c r="H88" s="158" t="s">
        <v>79</v>
      </c>
      <c r="I88" s="158" t="s">
        <v>80</v>
      </c>
      <c r="J88" s="158"/>
      <c r="K88" s="158"/>
      <c r="L88" s="158"/>
      <c r="M88" s="158"/>
      <c r="N88" s="158"/>
      <c r="O88" s="158"/>
      <c r="P88" s="158" t="s">
        <v>81</v>
      </c>
      <c r="Q88" s="159"/>
      <c r="R88" s="159"/>
      <c r="S88" s="129" t="s">
        <v>82</v>
      </c>
      <c r="T88" s="160"/>
      <c r="U88" s="160"/>
      <c r="V88" s="129" t="s">
        <v>83</v>
      </c>
      <c r="W88" s="53"/>
    </row>
    <row r="89" spans="1:26" x14ac:dyDescent="0.3">
      <c r="A89" s="10"/>
      <c r="B89" s="211"/>
      <c r="C89" s="171"/>
      <c r="D89" s="317" t="s">
        <v>62</v>
      </c>
      <c r="E89" s="317"/>
      <c r="F89" s="136"/>
      <c r="G89" s="172"/>
      <c r="H89" s="136"/>
      <c r="I89" s="136"/>
      <c r="J89" s="137"/>
      <c r="K89" s="137"/>
      <c r="L89" s="137"/>
      <c r="M89" s="137"/>
      <c r="N89" s="137"/>
      <c r="O89" s="137"/>
      <c r="P89" s="137"/>
      <c r="Q89" s="135"/>
      <c r="R89" s="135"/>
      <c r="S89" s="135"/>
      <c r="T89" s="135"/>
      <c r="U89" s="135"/>
      <c r="V89" s="196"/>
      <c r="W89" s="217"/>
      <c r="X89" s="139"/>
      <c r="Y89" s="139"/>
      <c r="Z89" s="139"/>
    </row>
    <row r="90" spans="1:26" x14ac:dyDescent="0.3">
      <c r="A90" s="10"/>
      <c r="B90" s="212"/>
      <c r="C90" s="174">
        <v>6</v>
      </c>
      <c r="D90" s="312" t="s">
        <v>63</v>
      </c>
      <c r="E90" s="312"/>
      <c r="F90" s="140"/>
      <c r="G90" s="173"/>
      <c r="H90" s="140"/>
      <c r="I90" s="140"/>
      <c r="J90" s="141"/>
      <c r="K90" s="141"/>
      <c r="L90" s="141"/>
      <c r="M90" s="141"/>
      <c r="N90" s="141"/>
      <c r="O90" s="141"/>
      <c r="P90" s="141"/>
      <c r="Q90" s="10"/>
      <c r="R90" s="10"/>
      <c r="S90" s="10"/>
      <c r="T90" s="10"/>
      <c r="U90" s="10"/>
      <c r="V90" s="197"/>
      <c r="W90" s="217"/>
      <c r="X90" s="139"/>
      <c r="Y90" s="139"/>
      <c r="Z90" s="139"/>
    </row>
    <row r="91" spans="1:26" ht="34.950000000000003" customHeight="1" x14ac:dyDescent="0.3">
      <c r="A91" s="181"/>
      <c r="B91" s="213">
        <v>1</v>
      </c>
      <c r="C91" s="182" t="s">
        <v>93</v>
      </c>
      <c r="D91" s="315" t="s">
        <v>192</v>
      </c>
      <c r="E91" s="315"/>
      <c r="F91" s="176" t="s">
        <v>90</v>
      </c>
      <c r="G91" s="177">
        <v>52.119</v>
      </c>
      <c r="H91" s="176"/>
      <c r="I91" s="176">
        <f>ROUND(G91*(H91),2)</f>
        <v>0</v>
      </c>
      <c r="J91" s="178">
        <f>ROUND(G91*(N91),2)</f>
        <v>51.6</v>
      </c>
      <c r="K91" s="179">
        <f>ROUND(G91*(O91),2)</f>
        <v>0</v>
      </c>
      <c r="L91" s="179">
        <f>ROUND(G91*(H91),2)</f>
        <v>0</v>
      </c>
      <c r="M91" s="179"/>
      <c r="N91" s="179">
        <v>0.99</v>
      </c>
      <c r="O91" s="179"/>
      <c r="P91" s="183">
        <v>5.2999999999999998E-4</v>
      </c>
      <c r="Q91" s="183"/>
      <c r="R91" s="183">
        <v>5.2999999999999998E-4</v>
      </c>
      <c r="S91" s="180">
        <f>ROUND(G91*(P91),3)</f>
        <v>2.8000000000000001E-2</v>
      </c>
      <c r="T91" s="180"/>
      <c r="U91" s="180"/>
      <c r="V91" s="198"/>
      <c r="W91" s="53"/>
      <c r="Z91">
        <v>0</v>
      </c>
    </row>
    <row r="92" spans="1:26" ht="34.950000000000003" customHeight="1" x14ac:dyDescent="0.3">
      <c r="A92" s="181"/>
      <c r="B92" s="213">
        <v>2</v>
      </c>
      <c r="C92" s="182" t="s">
        <v>95</v>
      </c>
      <c r="D92" s="315" t="s">
        <v>193</v>
      </c>
      <c r="E92" s="315"/>
      <c r="F92" s="176" t="s">
        <v>90</v>
      </c>
      <c r="G92" s="177">
        <v>52.119</v>
      </c>
      <c r="H92" s="176"/>
      <c r="I92" s="176">
        <f>ROUND(G92*(H92),2)</f>
        <v>0</v>
      </c>
      <c r="J92" s="178">
        <f>ROUND(G92*(N92),2)</f>
        <v>218.9</v>
      </c>
      <c r="K92" s="179">
        <f>ROUND(G92*(O92),2)</f>
        <v>0</v>
      </c>
      <c r="L92" s="179">
        <f>ROUND(G92*(H92),2)</f>
        <v>0</v>
      </c>
      <c r="M92" s="179"/>
      <c r="N92" s="179">
        <v>4.2</v>
      </c>
      <c r="O92" s="179"/>
      <c r="P92" s="183">
        <v>6.0000000000000001E-3</v>
      </c>
      <c r="Q92" s="183"/>
      <c r="R92" s="183">
        <v>6.0000000000000001E-3</v>
      </c>
      <c r="S92" s="180">
        <f>ROUND(G92*(P92),3)</f>
        <v>0.313</v>
      </c>
      <c r="T92" s="180"/>
      <c r="U92" s="180"/>
      <c r="V92" s="198"/>
      <c r="W92" s="53"/>
      <c r="Z92">
        <v>0</v>
      </c>
    </row>
    <row r="93" spans="1:26" ht="25.05" customHeight="1" x14ac:dyDescent="0.3">
      <c r="A93" s="181"/>
      <c r="B93" s="213">
        <v>3</v>
      </c>
      <c r="C93" s="182" t="s">
        <v>97</v>
      </c>
      <c r="D93" s="315" t="s">
        <v>98</v>
      </c>
      <c r="E93" s="315"/>
      <c r="F93" s="176" t="s">
        <v>90</v>
      </c>
      <c r="G93" s="177">
        <v>52.119</v>
      </c>
      <c r="H93" s="176"/>
      <c r="I93" s="176">
        <f>ROUND(G93*(H93),2)</f>
        <v>0</v>
      </c>
      <c r="J93" s="178">
        <f>ROUND(G93*(N93),2)</f>
        <v>412.78</v>
      </c>
      <c r="K93" s="179">
        <f>ROUND(G93*(O93),2)</f>
        <v>0</v>
      </c>
      <c r="L93" s="179">
        <f>ROUND(G93*(H93),2)</f>
        <v>0</v>
      </c>
      <c r="M93" s="179"/>
      <c r="N93" s="179">
        <v>7.92</v>
      </c>
      <c r="O93" s="179"/>
      <c r="P93" s="183">
        <v>2.8800000000000002E-3</v>
      </c>
      <c r="Q93" s="183"/>
      <c r="R93" s="183">
        <v>2.8800000000000002E-3</v>
      </c>
      <c r="S93" s="180">
        <f>ROUND(G93*(P93),3)</f>
        <v>0.15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3">
        <v>4</v>
      </c>
      <c r="C94" s="182" t="s">
        <v>101</v>
      </c>
      <c r="D94" s="315" t="s">
        <v>102</v>
      </c>
      <c r="E94" s="315"/>
      <c r="F94" s="176" t="s">
        <v>90</v>
      </c>
      <c r="G94" s="177">
        <v>52.119</v>
      </c>
      <c r="H94" s="176"/>
      <c r="I94" s="176">
        <f>ROUND(G94*(H94),2)</f>
        <v>0</v>
      </c>
      <c r="J94" s="178">
        <f>ROUND(G94*(N94),2)</f>
        <v>169.39</v>
      </c>
      <c r="K94" s="179">
        <f>ROUND(G94*(O94),2)</f>
        <v>0</v>
      </c>
      <c r="L94" s="179">
        <f>ROUND(G94*(H94),2)</f>
        <v>0</v>
      </c>
      <c r="M94" s="179"/>
      <c r="N94" s="179">
        <v>3.25</v>
      </c>
      <c r="O94" s="179"/>
      <c r="P94" s="183">
        <v>1.089E-2</v>
      </c>
      <c r="Q94" s="183"/>
      <c r="R94" s="183">
        <v>1.089E-2</v>
      </c>
      <c r="S94" s="180">
        <f>ROUND(G94*(P94),3)</f>
        <v>0.56799999999999995</v>
      </c>
      <c r="T94" s="180"/>
      <c r="U94" s="180"/>
      <c r="V94" s="198"/>
      <c r="W94" s="53"/>
      <c r="Z94">
        <v>0</v>
      </c>
    </row>
    <row r="95" spans="1:26" x14ac:dyDescent="0.3">
      <c r="A95" s="10"/>
      <c r="B95" s="212"/>
      <c r="C95" s="174">
        <v>6</v>
      </c>
      <c r="D95" s="312" t="s">
        <v>63</v>
      </c>
      <c r="E95" s="312"/>
      <c r="F95" s="140"/>
      <c r="G95" s="173"/>
      <c r="H95" s="140"/>
      <c r="I95" s="142">
        <f>ROUND((SUM(I90:I94))/1,2)</f>
        <v>0</v>
      </c>
      <c r="J95" s="141"/>
      <c r="K95" s="141"/>
      <c r="L95" s="141">
        <f>ROUND((SUM(L90:L94))/1,2)</f>
        <v>0</v>
      </c>
      <c r="M95" s="141">
        <f>ROUND((SUM(M90:M94))/1,2)</f>
        <v>0</v>
      </c>
      <c r="N95" s="141"/>
      <c r="O95" s="141"/>
      <c r="P95" s="141"/>
      <c r="Q95" s="10"/>
      <c r="R95" s="10"/>
      <c r="S95" s="10">
        <f>ROUND((SUM(S90:S94))/1,2)</f>
        <v>1.06</v>
      </c>
      <c r="T95" s="10"/>
      <c r="U95" s="10"/>
      <c r="V95" s="199">
        <f>ROUND((SUM(V90:V94))/1,2)</f>
        <v>0</v>
      </c>
      <c r="W95" s="217"/>
      <c r="X95" s="139"/>
      <c r="Y95" s="139"/>
      <c r="Z95" s="139"/>
    </row>
    <row r="96" spans="1:26" x14ac:dyDescent="0.3">
      <c r="A96" s="1"/>
      <c r="B96" s="208"/>
      <c r="C96" s="1"/>
      <c r="D96" s="1"/>
      <c r="E96" s="133"/>
      <c r="F96" s="133"/>
      <c r="G96" s="167"/>
      <c r="H96" s="133"/>
      <c r="I96" s="133"/>
      <c r="J96" s="134"/>
      <c r="K96" s="134"/>
      <c r="L96" s="134"/>
      <c r="M96" s="134"/>
      <c r="N96" s="134"/>
      <c r="O96" s="134"/>
      <c r="P96" s="134"/>
      <c r="Q96" s="1"/>
      <c r="R96" s="1"/>
      <c r="S96" s="1"/>
      <c r="T96" s="1"/>
      <c r="U96" s="1"/>
      <c r="V96" s="200"/>
      <c r="W96" s="53"/>
    </row>
    <row r="97" spans="1:26" x14ac:dyDescent="0.3">
      <c r="A97" s="10"/>
      <c r="B97" s="212"/>
      <c r="C97" s="174">
        <v>9</v>
      </c>
      <c r="D97" s="312" t="s">
        <v>64</v>
      </c>
      <c r="E97" s="312"/>
      <c r="F97" s="140"/>
      <c r="G97" s="173"/>
      <c r="H97" s="140"/>
      <c r="I97" s="140"/>
      <c r="J97" s="141"/>
      <c r="K97" s="141"/>
      <c r="L97" s="141"/>
      <c r="M97" s="141"/>
      <c r="N97" s="141"/>
      <c r="O97" s="141"/>
      <c r="P97" s="141"/>
      <c r="Q97" s="10"/>
      <c r="R97" s="10"/>
      <c r="S97" s="10"/>
      <c r="T97" s="10"/>
      <c r="U97" s="10"/>
      <c r="V97" s="197"/>
      <c r="W97" s="217"/>
      <c r="X97" s="139"/>
      <c r="Y97" s="139"/>
      <c r="Z97" s="139"/>
    </row>
    <row r="98" spans="1:26" ht="25.05" customHeight="1" x14ac:dyDescent="0.3">
      <c r="A98" s="181"/>
      <c r="B98" s="213">
        <v>5</v>
      </c>
      <c r="C98" s="182" t="s">
        <v>103</v>
      </c>
      <c r="D98" s="315" t="s">
        <v>104</v>
      </c>
      <c r="E98" s="315"/>
      <c r="F98" s="176" t="s">
        <v>90</v>
      </c>
      <c r="G98" s="177">
        <v>19.248000000000001</v>
      </c>
      <c r="H98" s="176"/>
      <c r="I98" s="176">
        <f>ROUND(G98*(H98),2)</f>
        <v>0</v>
      </c>
      <c r="J98" s="178">
        <f>ROUND(G98*(N98),2)</f>
        <v>91.04</v>
      </c>
      <c r="K98" s="179">
        <f>ROUND(G98*(O98),2)</f>
        <v>0</v>
      </c>
      <c r="L98" s="179">
        <f>ROUND(G98*(H98),2)</f>
        <v>0</v>
      </c>
      <c r="M98" s="179"/>
      <c r="N98" s="179">
        <v>4.7300000000000004</v>
      </c>
      <c r="O98" s="179"/>
      <c r="P98" s="183">
        <v>5.0000000000000002E-5</v>
      </c>
      <c r="Q98" s="183"/>
      <c r="R98" s="183">
        <v>5.0000000000000002E-5</v>
      </c>
      <c r="S98" s="180">
        <f>ROUND(G98*(P98),3)</f>
        <v>1E-3</v>
      </c>
      <c r="T98" s="180"/>
      <c r="U98" s="180"/>
      <c r="V98" s="198"/>
      <c r="W98" s="53"/>
      <c r="Z98">
        <v>0</v>
      </c>
    </row>
    <row r="99" spans="1:26" x14ac:dyDescent="0.3">
      <c r="A99" s="10"/>
      <c r="B99" s="212"/>
      <c r="C99" s="174">
        <v>9</v>
      </c>
      <c r="D99" s="312" t="s">
        <v>64</v>
      </c>
      <c r="E99" s="312"/>
      <c r="F99" s="140"/>
      <c r="G99" s="173"/>
      <c r="H99" s="140"/>
      <c r="I99" s="142">
        <f>ROUND((SUM(I97:I98))/1,2)</f>
        <v>0</v>
      </c>
      <c r="J99" s="141"/>
      <c r="K99" s="141"/>
      <c r="L99" s="141">
        <f>ROUND((SUM(L97:L98))/1,2)</f>
        <v>0</v>
      </c>
      <c r="M99" s="141">
        <f>ROUND((SUM(M97:M98))/1,2)</f>
        <v>0</v>
      </c>
      <c r="N99" s="141"/>
      <c r="O99" s="141"/>
      <c r="P99" s="141"/>
      <c r="Q99" s="10"/>
      <c r="R99" s="10"/>
      <c r="S99" s="10">
        <f>ROUND((SUM(S97:S98))/1,2)</f>
        <v>0</v>
      </c>
      <c r="T99" s="10"/>
      <c r="U99" s="10"/>
      <c r="V99" s="199">
        <f>ROUND((SUM(V97:V98))/1,2)</f>
        <v>0</v>
      </c>
      <c r="W99" s="217"/>
      <c r="X99" s="139"/>
      <c r="Y99" s="139"/>
      <c r="Z99" s="139"/>
    </row>
    <row r="100" spans="1:26" x14ac:dyDescent="0.3">
      <c r="A100" s="1"/>
      <c r="B100" s="208"/>
      <c r="C100" s="1"/>
      <c r="D100" s="1"/>
      <c r="E100" s="133"/>
      <c r="F100" s="133"/>
      <c r="G100" s="167"/>
      <c r="H100" s="133"/>
      <c r="I100" s="133"/>
      <c r="J100" s="134"/>
      <c r="K100" s="134"/>
      <c r="L100" s="134"/>
      <c r="M100" s="134"/>
      <c r="N100" s="134"/>
      <c r="O100" s="134"/>
      <c r="P100" s="134"/>
      <c r="Q100" s="1"/>
      <c r="R100" s="1"/>
      <c r="S100" s="1"/>
      <c r="T100" s="1"/>
      <c r="U100" s="1"/>
      <c r="V100" s="200"/>
      <c r="W100" s="53"/>
    </row>
    <row r="101" spans="1:26" x14ac:dyDescent="0.3">
      <c r="A101" s="10"/>
      <c r="B101" s="212"/>
      <c r="C101" s="174">
        <v>99</v>
      </c>
      <c r="D101" s="312" t="s">
        <v>65</v>
      </c>
      <c r="E101" s="312"/>
      <c r="F101" s="140"/>
      <c r="G101" s="173"/>
      <c r="H101" s="140"/>
      <c r="I101" s="140"/>
      <c r="J101" s="141"/>
      <c r="K101" s="141"/>
      <c r="L101" s="141"/>
      <c r="M101" s="141"/>
      <c r="N101" s="141"/>
      <c r="O101" s="141"/>
      <c r="P101" s="141"/>
      <c r="Q101" s="10"/>
      <c r="R101" s="10"/>
      <c r="S101" s="10"/>
      <c r="T101" s="10"/>
      <c r="U101" s="10"/>
      <c r="V101" s="197"/>
      <c r="W101" s="217"/>
      <c r="X101" s="139"/>
      <c r="Y101" s="139"/>
      <c r="Z101" s="139"/>
    </row>
    <row r="102" spans="1:26" ht="25.05" customHeight="1" x14ac:dyDescent="0.3">
      <c r="A102" s="181"/>
      <c r="B102" s="213">
        <v>6</v>
      </c>
      <c r="C102" s="182" t="s">
        <v>105</v>
      </c>
      <c r="D102" s="315" t="s">
        <v>106</v>
      </c>
      <c r="E102" s="315"/>
      <c r="F102" s="176" t="s">
        <v>107</v>
      </c>
      <c r="G102" s="177">
        <v>1.0589999999999999</v>
      </c>
      <c r="H102" s="176"/>
      <c r="I102" s="176">
        <f>ROUND(G102*(H102),2)</f>
        <v>0</v>
      </c>
      <c r="J102" s="178">
        <f>ROUND(G102*(N102),2)</f>
        <v>38.78</v>
      </c>
      <c r="K102" s="179">
        <f>ROUND(G102*(O102),2)</f>
        <v>0</v>
      </c>
      <c r="L102" s="179">
        <f>ROUND(G102*(H102),2)</f>
        <v>0</v>
      </c>
      <c r="M102" s="179"/>
      <c r="N102" s="179">
        <v>36.619999999999997</v>
      </c>
      <c r="O102" s="179"/>
      <c r="P102" s="183"/>
      <c r="Q102" s="183"/>
      <c r="R102" s="183"/>
      <c r="S102" s="180">
        <f>ROUND(G102*(P102),3)</f>
        <v>0</v>
      </c>
      <c r="T102" s="180"/>
      <c r="U102" s="180"/>
      <c r="V102" s="198"/>
      <c r="W102" s="53"/>
      <c r="Z102">
        <v>0</v>
      </c>
    </row>
    <row r="103" spans="1:26" x14ac:dyDescent="0.3">
      <c r="A103" s="10"/>
      <c r="B103" s="212"/>
      <c r="C103" s="174">
        <v>99</v>
      </c>
      <c r="D103" s="312" t="s">
        <v>65</v>
      </c>
      <c r="E103" s="312"/>
      <c r="F103" s="140"/>
      <c r="G103" s="173"/>
      <c r="H103" s="140"/>
      <c r="I103" s="142">
        <f>ROUND((SUM(I101:I102))/1,2)</f>
        <v>0</v>
      </c>
      <c r="J103" s="141"/>
      <c r="K103" s="141"/>
      <c r="L103" s="141">
        <f>ROUND((SUM(L101:L102))/1,2)</f>
        <v>0</v>
      </c>
      <c r="M103" s="141">
        <f>ROUND((SUM(M101:M102))/1,2)</f>
        <v>0</v>
      </c>
      <c r="N103" s="141"/>
      <c r="O103" s="141"/>
      <c r="P103" s="141"/>
      <c r="Q103" s="10"/>
      <c r="R103" s="10"/>
      <c r="S103" s="10">
        <f>ROUND((SUM(S101:S102))/1,2)</f>
        <v>0</v>
      </c>
      <c r="T103" s="10"/>
      <c r="U103" s="10"/>
      <c r="V103" s="199">
        <f>ROUND((SUM(V101:V102))/1,2)</f>
        <v>0</v>
      </c>
      <c r="W103" s="217"/>
      <c r="X103" s="139"/>
      <c r="Y103" s="139"/>
      <c r="Z103" s="139"/>
    </row>
    <row r="104" spans="1:26" x14ac:dyDescent="0.3">
      <c r="A104" s="1"/>
      <c r="B104" s="208"/>
      <c r="C104" s="1"/>
      <c r="D104" s="1"/>
      <c r="E104" s="133"/>
      <c r="F104" s="133"/>
      <c r="G104" s="167"/>
      <c r="H104" s="133"/>
      <c r="I104" s="133"/>
      <c r="J104" s="134"/>
      <c r="K104" s="134"/>
      <c r="L104" s="134"/>
      <c r="M104" s="134"/>
      <c r="N104" s="134"/>
      <c r="O104" s="134"/>
      <c r="P104" s="134"/>
      <c r="Q104" s="1"/>
      <c r="R104" s="1"/>
      <c r="S104" s="1"/>
      <c r="T104" s="1"/>
      <c r="U104" s="1"/>
      <c r="V104" s="200"/>
      <c r="W104" s="53"/>
    </row>
    <row r="105" spans="1:26" x14ac:dyDescent="0.3">
      <c r="A105" s="10"/>
      <c r="B105" s="212"/>
      <c r="C105" s="10"/>
      <c r="D105" s="313" t="s">
        <v>62</v>
      </c>
      <c r="E105" s="313"/>
      <c r="F105" s="140"/>
      <c r="G105" s="173"/>
      <c r="H105" s="140"/>
      <c r="I105" s="142">
        <f>ROUND((SUM(I89:I104))/2,2)</f>
        <v>0</v>
      </c>
      <c r="J105" s="141"/>
      <c r="K105" s="141"/>
      <c r="L105" s="140">
        <f>ROUND((SUM(L89:L104))/2,2)</f>
        <v>0</v>
      </c>
      <c r="M105" s="140">
        <f>ROUND((SUM(M89:M104))/2,2)</f>
        <v>0</v>
      </c>
      <c r="N105" s="141"/>
      <c r="O105" s="141"/>
      <c r="P105" s="184"/>
      <c r="Q105" s="10"/>
      <c r="R105" s="10"/>
      <c r="S105" s="184">
        <f>ROUND((SUM(S89:S104))/2,2)</f>
        <v>1.06</v>
      </c>
      <c r="T105" s="10"/>
      <c r="U105" s="10"/>
      <c r="V105" s="199">
        <f>ROUND((SUM(V89:V104))/2,2)</f>
        <v>0</v>
      </c>
      <c r="W105" s="53"/>
    </row>
    <row r="106" spans="1:26" x14ac:dyDescent="0.3">
      <c r="A106" s="1"/>
      <c r="B106" s="208"/>
      <c r="C106" s="1"/>
      <c r="D106" s="1"/>
      <c r="E106" s="133"/>
      <c r="F106" s="133"/>
      <c r="G106" s="167"/>
      <c r="H106" s="133"/>
      <c r="I106" s="133"/>
      <c r="J106" s="134"/>
      <c r="K106" s="134"/>
      <c r="L106" s="134"/>
      <c r="M106" s="134"/>
      <c r="N106" s="134"/>
      <c r="O106" s="134"/>
      <c r="P106" s="134"/>
      <c r="Q106" s="1"/>
      <c r="R106" s="1"/>
      <c r="S106" s="1"/>
      <c r="T106" s="1"/>
      <c r="U106" s="1"/>
      <c r="V106" s="200"/>
      <c r="W106" s="53"/>
    </row>
    <row r="107" spans="1:26" x14ac:dyDescent="0.3">
      <c r="A107" s="10"/>
      <c r="B107" s="212"/>
      <c r="C107" s="10"/>
      <c r="D107" s="313" t="s">
        <v>66</v>
      </c>
      <c r="E107" s="313"/>
      <c r="F107" s="140"/>
      <c r="G107" s="173"/>
      <c r="H107" s="140"/>
      <c r="I107" s="140"/>
      <c r="J107" s="141"/>
      <c r="K107" s="141"/>
      <c r="L107" s="141"/>
      <c r="M107" s="141"/>
      <c r="N107" s="141"/>
      <c r="O107" s="141"/>
      <c r="P107" s="141"/>
      <c r="Q107" s="10"/>
      <c r="R107" s="10"/>
      <c r="S107" s="10"/>
      <c r="T107" s="10"/>
      <c r="U107" s="10"/>
      <c r="V107" s="197"/>
      <c r="W107" s="217"/>
      <c r="X107" s="139"/>
      <c r="Y107" s="139"/>
      <c r="Z107" s="139"/>
    </row>
    <row r="108" spans="1:26" x14ac:dyDescent="0.3">
      <c r="A108" s="10"/>
      <c r="B108" s="212"/>
      <c r="C108" s="174">
        <v>713</v>
      </c>
      <c r="D108" s="312" t="s">
        <v>142</v>
      </c>
      <c r="E108" s="312"/>
      <c r="F108" s="140"/>
      <c r="G108" s="173"/>
      <c r="H108" s="140"/>
      <c r="I108" s="140"/>
      <c r="J108" s="141"/>
      <c r="K108" s="141"/>
      <c r="L108" s="141"/>
      <c r="M108" s="141"/>
      <c r="N108" s="141"/>
      <c r="O108" s="141"/>
      <c r="P108" s="141"/>
      <c r="Q108" s="10"/>
      <c r="R108" s="10"/>
      <c r="S108" s="10"/>
      <c r="T108" s="10"/>
      <c r="U108" s="10"/>
      <c r="V108" s="197"/>
      <c r="W108" s="217"/>
      <c r="X108" s="139"/>
      <c r="Y108" s="139"/>
      <c r="Z108" s="139"/>
    </row>
    <row r="109" spans="1:26" ht="25.05" customHeight="1" x14ac:dyDescent="0.3">
      <c r="A109" s="181"/>
      <c r="B109" s="213">
        <v>7</v>
      </c>
      <c r="C109" s="182" t="s">
        <v>147</v>
      </c>
      <c r="D109" s="315" t="s">
        <v>148</v>
      </c>
      <c r="E109" s="315"/>
      <c r="F109" s="176" t="s">
        <v>90</v>
      </c>
      <c r="G109" s="177">
        <v>19.248000000000001</v>
      </c>
      <c r="H109" s="176"/>
      <c r="I109" s="176">
        <f>ROUND(G109*(H109),2)</f>
        <v>0</v>
      </c>
      <c r="J109" s="178">
        <f>ROUND(G109*(N109),2)</f>
        <v>120.3</v>
      </c>
      <c r="K109" s="179">
        <f>ROUND(G109*(O109),2)</f>
        <v>0</v>
      </c>
      <c r="L109" s="179">
        <f>ROUND(G109*(H109),2)</f>
        <v>0</v>
      </c>
      <c r="M109" s="179"/>
      <c r="N109" s="179">
        <v>6.25</v>
      </c>
      <c r="O109" s="179"/>
      <c r="P109" s="183"/>
      <c r="Q109" s="183"/>
      <c r="R109" s="183"/>
      <c r="S109" s="180">
        <f>ROUND(G109*(P109),3)</f>
        <v>0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3">
        <v>8</v>
      </c>
      <c r="C110" s="182" t="s">
        <v>149</v>
      </c>
      <c r="D110" s="315" t="s">
        <v>150</v>
      </c>
      <c r="E110" s="315"/>
      <c r="F110" s="176" t="s">
        <v>107</v>
      </c>
      <c r="G110" s="177">
        <v>7.0999999999999994E-2</v>
      </c>
      <c r="H110" s="176"/>
      <c r="I110" s="176">
        <f>ROUND(G110*(H110),2)</f>
        <v>0</v>
      </c>
      <c r="J110" s="178">
        <f>ROUND(G110*(N110),2)</f>
        <v>2.72</v>
      </c>
      <c r="K110" s="179">
        <f>ROUND(G110*(O110),2)</f>
        <v>0</v>
      </c>
      <c r="L110" s="179">
        <f>ROUND(G110*(H110),2)</f>
        <v>0</v>
      </c>
      <c r="M110" s="179"/>
      <c r="N110" s="179">
        <v>38.340000000000003</v>
      </c>
      <c r="O110" s="179"/>
      <c r="P110" s="183"/>
      <c r="Q110" s="183"/>
      <c r="R110" s="183"/>
      <c r="S110" s="180">
        <f>ROUND(G110*(P110),3)</f>
        <v>0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3">
        <v>9</v>
      </c>
      <c r="C111" s="182" t="s">
        <v>151</v>
      </c>
      <c r="D111" s="315" t="s">
        <v>152</v>
      </c>
      <c r="E111" s="315"/>
      <c r="F111" s="176" t="s">
        <v>90</v>
      </c>
      <c r="G111" s="177">
        <v>19.248000000000001</v>
      </c>
      <c r="H111" s="176"/>
      <c r="I111" s="176">
        <f>ROUND(G111*(H111),2)</f>
        <v>0</v>
      </c>
      <c r="J111" s="178">
        <f>ROUND(G111*(N111),2)</f>
        <v>100.67</v>
      </c>
      <c r="K111" s="179">
        <f>ROUND(G111*(O111),2)</f>
        <v>0</v>
      </c>
      <c r="L111" s="179">
        <f>ROUND(G111*(H111),2)</f>
        <v>0</v>
      </c>
      <c r="M111" s="179"/>
      <c r="N111" s="179">
        <v>5.23</v>
      </c>
      <c r="O111" s="179"/>
      <c r="P111" s="183"/>
      <c r="Q111" s="183"/>
      <c r="R111" s="183"/>
      <c r="S111" s="180">
        <f>ROUND(G111*(P111),3)</f>
        <v>0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4">
        <v>10</v>
      </c>
      <c r="C112" s="191" t="s">
        <v>153</v>
      </c>
      <c r="D112" s="316" t="s">
        <v>194</v>
      </c>
      <c r="E112" s="316"/>
      <c r="F112" s="186" t="s">
        <v>90</v>
      </c>
      <c r="G112" s="187">
        <v>19.632999999999999</v>
      </c>
      <c r="H112" s="186"/>
      <c r="I112" s="186">
        <f>ROUND(G112*(H112),2)</f>
        <v>0</v>
      </c>
      <c r="J112" s="188">
        <f>ROUND(G112*(N112),2)</f>
        <v>229.31</v>
      </c>
      <c r="K112" s="189">
        <f>ROUND(G112*(O112),2)</f>
        <v>0</v>
      </c>
      <c r="L112" s="189"/>
      <c r="M112" s="189">
        <f>ROUND(G112*(H112),2)</f>
        <v>0</v>
      </c>
      <c r="N112" s="189">
        <v>11.68</v>
      </c>
      <c r="O112" s="189"/>
      <c r="P112" s="192">
        <v>3.5999999999999999E-3</v>
      </c>
      <c r="Q112" s="192"/>
      <c r="R112" s="192">
        <v>3.5999999999999999E-3</v>
      </c>
      <c r="S112" s="190">
        <f>ROUND(G112*(P112),3)</f>
        <v>7.0999999999999994E-2</v>
      </c>
      <c r="T112" s="190"/>
      <c r="U112" s="190"/>
      <c r="V112" s="201"/>
      <c r="W112" s="53"/>
      <c r="Z112">
        <v>0</v>
      </c>
    </row>
    <row r="113" spans="1:26" x14ac:dyDescent="0.3">
      <c r="A113" s="10"/>
      <c r="B113" s="212"/>
      <c r="C113" s="174">
        <v>713</v>
      </c>
      <c r="D113" s="312" t="s">
        <v>142</v>
      </c>
      <c r="E113" s="312"/>
      <c r="F113" s="140"/>
      <c r="G113" s="173"/>
      <c r="H113" s="140"/>
      <c r="I113" s="142">
        <f>ROUND((SUM(I108:I112))/1,2)</f>
        <v>0</v>
      </c>
      <c r="J113" s="141"/>
      <c r="K113" s="141"/>
      <c r="L113" s="141">
        <f>ROUND((SUM(L108:L112))/1,2)</f>
        <v>0</v>
      </c>
      <c r="M113" s="141">
        <f>ROUND((SUM(M108:M112))/1,2)</f>
        <v>0</v>
      </c>
      <c r="N113" s="141"/>
      <c r="O113" s="141"/>
      <c r="P113" s="141"/>
      <c r="Q113" s="10"/>
      <c r="R113" s="10"/>
      <c r="S113" s="10">
        <f>ROUND((SUM(S108:S112))/1,2)</f>
        <v>7.0000000000000007E-2</v>
      </c>
      <c r="T113" s="10"/>
      <c r="U113" s="10"/>
      <c r="V113" s="199">
        <f>ROUND((SUM(V108:V112))/1,2)</f>
        <v>0</v>
      </c>
      <c r="W113" s="217"/>
      <c r="X113" s="139"/>
      <c r="Y113" s="139"/>
      <c r="Z113" s="139"/>
    </row>
    <row r="114" spans="1:26" x14ac:dyDescent="0.3">
      <c r="A114" s="1"/>
      <c r="B114" s="208"/>
      <c r="C114" s="1"/>
      <c r="D114" s="1"/>
      <c r="E114" s="133"/>
      <c r="F114" s="133"/>
      <c r="G114" s="167"/>
      <c r="H114" s="133"/>
      <c r="I114" s="133"/>
      <c r="J114" s="134"/>
      <c r="K114" s="134"/>
      <c r="L114" s="134"/>
      <c r="M114" s="134"/>
      <c r="N114" s="134"/>
      <c r="O114" s="134"/>
      <c r="P114" s="134"/>
      <c r="Q114" s="1"/>
      <c r="R114" s="1"/>
      <c r="S114" s="1"/>
      <c r="T114" s="1"/>
      <c r="U114" s="1"/>
      <c r="V114" s="200"/>
      <c r="W114" s="53"/>
    </row>
    <row r="115" spans="1:26" x14ac:dyDescent="0.3">
      <c r="A115" s="10"/>
      <c r="B115" s="212"/>
      <c r="C115" s="174">
        <v>735</v>
      </c>
      <c r="D115" s="312" t="s">
        <v>67</v>
      </c>
      <c r="E115" s="312"/>
      <c r="F115" s="140"/>
      <c r="G115" s="173"/>
      <c r="H115" s="140"/>
      <c r="I115" s="140"/>
      <c r="J115" s="141"/>
      <c r="K115" s="141"/>
      <c r="L115" s="141"/>
      <c r="M115" s="141"/>
      <c r="N115" s="141"/>
      <c r="O115" s="141"/>
      <c r="P115" s="141"/>
      <c r="Q115" s="10"/>
      <c r="R115" s="10"/>
      <c r="S115" s="10"/>
      <c r="T115" s="10"/>
      <c r="U115" s="10"/>
      <c r="V115" s="197"/>
      <c r="W115" s="217"/>
      <c r="X115" s="139"/>
      <c r="Y115" s="139"/>
      <c r="Z115" s="139"/>
    </row>
    <row r="116" spans="1:26" ht="25.05" customHeight="1" x14ac:dyDescent="0.3">
      <c r="A116" s="181"/>
      <c r="B116" s="213">
        <v>11</v>
      </c>
      <c r="C116" s="182" t="s">
        <v>113</v>
      </c>
      <c r="D116" s="315" t="s">
        <v>114</v>
      </c>
      <c r="E116" s="315"/>
      <c r="F116" s="176" t="s">
        <v>112</v>
      </c>
      <c r="G116" s="177">
        <v>1</v>
      </c>
      <c r="H116" s="176"/>
      <c r="I116" s="176">
        <f>ROUND(G116*(H116),2)</f>
        <v>0</v>
      </c>
      <c r="J116" s="178">
        <f>ROUND(G116*(N116),2)</f>
        <v>5.63</v>
      </c>
      <c r="K116" s="179">
        <f>ROUND(G116*(O116),2)</f>
        <v>0</v>
      </c>
      <c r="L116" s="179">
        <f>ROUND(G116*(H116),2)</f>
        <v>0</v>
      </c>
      <c r="M116" s="179"/>
      <c r="N116" s="179">
        <v>5.63</v>
      </c>
      <c r="O116" s="179"/>
      <c r="P116" s="183">
        <v>8.0000000000000007E-5</v>
      </c>
      <c r="Q116" s="183"/>
      <c r="R116" s="183">
        <v>8.0000000000000007E-5</v>
      </c>
      <c r="S116" s="180">
        <f>ROUND(G116*(P116),3)</f>
        <v>0</v>
      </c>
      <c r="T116" s="180"/>
      <c r="U116" s="180"/>
      <c r="V116" s="198">
        <f>ROUND(G116*(X116),3)</f>
        <v>4.5999999999999999E-2</v>
      </c>
      <c r="W116" s="53"/>
      <c r="X116">
        <v>4.5999999999999999E-2</v>
      </c>
      <c r="Z116">
        <v>0</v>
      </c>
    </row>
    <row r="117" spans="1:26" ht="25.05" customHeight="1" x14ac:dyDescent="0.3">
      <c r="A117" s="181"/>
      <c r="B117" s="213">
        <v>12</v>
      </c>
      <c r="C117" s="182" t="s">
        <v>117</v>
      </c>
      <c r="D117" s="315" t="s">
        <v>118</v>
      </c>
      <c r="E117" s="315"/>
      <c r="F117" s="176" t="s">
        <v>112</v>
      </c>
      <c r="G117" s="177">
        <v>1</v>
      </c>
      <c r="H117" s="176"/>
      <c r="I117" s="176">
        <f>ROUND(G117*(H117),2)</f>
        <v>0</v>
      </c>
      <c r="J117" s="178">
        <f>ROUND(G117*(N117),2)</f>
        <v>7.06</v>
      </c>
      <c r="K117" s="179">
        <f>ROUND(G117*(O117),2)</f>
        <v>0</v>
      </c>
      <c r="L117" s="179">
        <f>ROUND(G117*(H117),2)</f>
        <v>0</v>
      </c>
      <c r="M117" s="179"/>
      <c r="N117" s="179">
        <v>7.06</v>
      </c>
      <c r="O117" s="179"/>
      <c r="P117" s="183">
        <v>1.2999999999999999E-4</v>
      </c>
      <c r="Q117" s="183"/>
      <c r="R117" s="183">
        <v>1.2999999999999999E-4</v>
      </c>
      <c r="S117" s="180">
        <f>ROUND(G117*(P117),3)</f>
        <v>0</v>
      </c>
      <c r="T117" s="180"/>
      <c r="U117" s="180"/>
      <c r="V117" s="198"/>
      <c r="W117" s="53"/>
      <c r="Z117">
        <v>0</v>
      </c>
    </row>
    <row r="118" spans="1:26" x14ac:dyDescent="0.3">
      <c r="A118" s="10"/>
      <c r="B118" s="212"/>
      <c r="C118" s="174">
        <v>735</v>
      </c>
      <c r="D118" s="312" t="s">
        <v>67</v>
      </c>
      <c r="E118" s="312"/>
      <c r="F118" s="140"/>
      <c r="G118" s="173"/>
      <c r="H118" s="140"/>
      <c r="I118" s="142">
        <f>ROUND((SUM(I115:I117))/1,2)</f>
        <v>0</v>
      </c>
      <c r="J118" s="141"/>
      <c r="K118" s="141"/>
      <c r="L118" s="141">
        <f>ROUND((SUM(L115:L117))/1,2)</f>
        <v>0</v>
      </c>
      <c r="M118" s="141">
        <f>ROUND((SUM(M115:M117))/1,2)</f>
        <v>0</v>
      </c>
      <c r="N118" s="141"/>
      <c r="O118" s="141"/>
      <c r="P118" s="141"/>
      <c r="Q118" s="10"/>
      <c r="R118" s="10"/>
      <c r="S118" s="10">
        <f>ROUND((SUM(S115:S117))/1,2)</f>
        <v>0</v>
      </c>
      <c r="T118" s="10"/>
      <c r="U118" s="10"/>
      <c r="V118" s="199">
        <f>ROUND((SUM(V115:V117))/1,2)</f>
        <v>0.05</v>
      </c>
      <c r="W118" s="217"/>
      <c r="X118" s="139"/>
      <c r="Y118" s="139"/>
      <c r="Z118" s="139"/>
    </row>
    <row r="119" spans="1:26" x14ac:dyDescent="0.3">
      <c r="A119" s="1"/>
      <c r="B119" s="208"/>
      <c r="C119" s="1"/>
      <c r="D119" s="1"/>
      <c r="E119" s="133"/>
      <c r="F119" s="133"/>
      <c r="G119" s="167"/>
      <c r="H119" s="133"/>
      <c r="I119" s="133"/>
      <c r="J119" s="134"/>
      <c r="K119" s="134"/>
      <c r="L119" s="134"/>
      <c r="M119" s="134"/>
      <c r="N119" s="134"/>
      <c r="O119" s="134"/>
      <c r="P119" s="134"/>
      <c r="Q119" s="1"/>
      <c r="R119" s="1"/>
      <c r="S119" s="1"/>
      <c r="T119" s="1"/>
      <c r="U119" s="1"/>
      <c r="V119" s="200"/>
      <c r="W119" s="53"/>
    </row>
    <row r="120" spans="1:26" x14ac:dyDescent="0.3">
      <c r="A120" s="10"/>
      <c r="B120" s="212"/>
      <c r="C120" s="174">
        <v>744</v>
      </c>
      <c r="D120" s="312" t="s">
        <v>68</v>
      </c>
      <c r="E120" s="312"/>
      <c r="F120" s="140"/>
      <c r="G120" s="173"/>
      <c r="H120" s="140"/>
      <c r="I120" s="140"/>
      <c r="J120" s="141"/>
      <c r="K120" s="141"/>
      <c r="L120" s="141"/>
      <c r="M120" s="141"/>
      <c r="N120" s="141"/>
      <c r="O120" s="141"/>
      <c r="P120" s="141"/>
      <c r="Q120" s="10"/>
      <c r="R120" s="10"/>
      <c r="S120" s="10"/>
      <c r="T120" s="10"/>
      <c r="U120" s="10"/>
      <c r="V120" s="197"/>
      <c r="W120" s="217"/>
      <c r="X120" s="139"/>
      <c r="Y120" s="139"/>
      <c r="Z120" s="139"/>
    </row>
    <row r="121" spans="1:26" ht="25.05" customHeight="1" x14ac:dyDescent="0.3">
      <c r="A121" s="181"/>
      <c r="B121" s="213">
        <v>13</v>
      </c>
      <c r="C121" s="182" t="s">
        <v>119</v>
      </c>
      <c r="D121" s="315" t="s">
        <v>155</v>
      </c>
      <c r="E121" s="315"/>
      <c r="F121" s="176" t="s">
        <v>121</v>
      </c>
      <c r="G121" s="177">
        <v>2</v>
      </c>
      <c r="H121" s="176"/>
      <c r="I121" s="176">
        <f>ROUND(G121*(H121),2)</f>
        <v>0</v>
      </c>
      <c r="J121" s="178">
        <f>ROUND(G121*(N121),2)</f>
        <v>9.68</v>
      </c>
      <c r="K121" s="179">
        <f>ROUND(G121*(O121),2)</f>
        <v>0</v>
      </c>
      <c r="L121" s="179">
        <f>ROUND(G121*(H121),2)</f>
        <v>0</v>
      </c>
      <c r="M121" s="179"/>
      <c r="N121" s="179">
        <v>4.84</v>
      </c>
      <c r="O121" s="179"/>
      <c r="P121" s="183"/>
      <c r="Q121" s="183"/>
      <c r="R121" s="183"/>
      <c r="S121" s="180">
        <f>ROUND(G121*(P121),3)</f>
        <v>0</v>
      </c>
      <c r="T121" s="180"/>
      <c r="U121" s="180"/>
      <c r="V121" s="198"/>
      <c r="W121" s="53"/>
      <c r="Z121">
        <v>0</v>
      </c>
    </row>
    <row r="122" spans="1:26" x14ac:dyDescent="0.3">
      <c r="A122" s="10"/>
      <c r="B122" s="212"/>
      <c r="C122" s="174">
        <v>744</v>
      </c>
      <c r="D122" s="312" t="s">
        <v>68</v>
      </c>
      <c r="E122" s="312"/>
      <c r="F122" s="140"/>
      <c r="G122" s="173"/>
      <c r="H122" s="140"/>
      <c r="I122" s="142">
        <f>ROUND((SUM(I120:I121))/1,2)</f>
        <v>0</v>
      </c>
      <c r="J122" s="141"/>
      <c r="K122" s="141"/>
      <c r="L122" s="141">
        <f>ROUND((SUM(L120:L121))/1,2)</f>
        <v>0</v>
      </c>
      <c r="M122" s="141">
        <f>ROUND((SUM(M120:M121))/1,2)</f>
        <v>0</v>
      </c>
      <c r="N122" s="141"/>
      <c r="O122" s="141"/>
      <c r="P122" s="141"/>
      <c r="Q122" s="10"/>
      <c r="R122" s="10"/>
      <c r="S122" s="10">
        <f>ROUND((SUM(S120:S121))/1,2)</f>
        <v>0</v>
      </c>
      <c r="T122" s="10"/>
      <c r="U122" s="10"/>
      <c r="V122" s="199">
        <f>ROUND((SUM(V120:V121))/1,2)</f>
        <v>0</v>
      </c>
      <c r="W122" s="217"/>
      <c r="X122" s="139"/>
      <c r="Y122" s="139"/>
      <c r="Z122" s="139"/>
    </row>
    <row r="123" spans="1:26" x14ac:dyDescent="0.3">
      <c r="A123" s="1"/>
      <c r="B123" s="208"/>
      <c r="C123" s="1"/>
      <c r="D123" s="1"/>
      <c r="E123" s="133"/>
      <c r="F123" s="133"/>
      <c r="G123" s="167"/>
      <c r="H123" s="133"/>
      <c r="I123" s="133"/>
      <c r="J123" s="134"/>
      <c r="K123" s="134"/>
      <c r="L123" s="134"/>
      <c r="M123" s="134"/>
      <c r="N123" s="134"/>
      <c r="O123" s="134"/>
      <c r="P123" s="134"/>
      <c r="Q123" s="1"/>
      <c r="R123" s="1"/>
      <c r="S123" s="1"/>
      <c r="T123" s="1"/>
      <c r="U123" s="1"/>
      <c r="V123" s="200"/>
      <c r="W123" s="53"/>
    </row>
    <row r="124" spans="1:26" x14ac:dyDescent="0.3">
      <c r="A124" s="10"/>
      <c r="B124" s="212"/>
      <c r="C124" s="174">
        <v>763</v>
      </c>
      <c r="D124" s="312" t="s">
        <v>143</v>
      </c>
      <c r="E124" s="312"/>
      <c r="F124" s="140"/>
      <c r="G124" s="173"/>
      <c r="H124" s="140"/>
      <c r="I124" s="140"/>
      <c r="J124" s="141"/>
      <c r="K124" s="141"/>
      <c r="L124" s="141"/>
      <c r="M124" s="141"/>
      <c r="N124" s="141"/>
      <c r="O124" s="141"/>
      <c r="P124" s="141"/>
      <c r="Q124" s="10"/>
      <c r="R124" s="10"/>
      <c r="S124" s="10"/>
      <c r="T124" s="10"/>
      <c r="U124" s="10"/>
      <c r="V124" s="197"/>
      <c r="W124" s="217"/>
      <c r="X124" s="139"/>
      <c r="Y124" s="139"/>
      <c r="Z124" s="139"/>
    </row>
    <row r="125" spans="1:26" ht="25.05" customHeight="1" x14ac:dyDescent="0.3">
      <c r="A125" s="181"/>
      <c r="B125" s="213">
        <v>14</v>
      </c>
      <c r="C125" s="182" t="s">
        <v>156</v>
      </c>
      <c r="D125" s="315" t="s">
        <v>199</v>
      </c>
      <c r="E125" s="315"/>
      <c r="F125" s="176" t="s">
        <v>90</v>
      </c>
      <c r="G125" s="177">
        <v>19.248000000000001</v>
      </c>
      <c r="H125" s="176"/>
      <c r="I125" s="176">
        <f>ROUND(G125*(H125),2)</f>
        <v>0</v>
      </c>
      <c r="J125" s="178">
        <f>ROUND(G125*(N125),2)</f>
        <v>588.41</v>
      </c>
      <c r="K125" s="179">
        <f>ROUND(G125*(O125),2)</f>
        <v>0</v>
      </c>
      <c r="L125" s="179">
        <f>ROUND(G125*(H125),2)</f>
        <v>0</v>
      </c>
      <c r="M125" s="179"/>
      <c r="N125" s="179">
        <v>30.57</v>
      </c>
      <c r="O125" s="179"/>
      <c r="P125" s="183">
        <v>1.418E-2</v>
      </c>
      <c r="Q125" s="183"/>
      <c r="R125" s="183">
        <v>1.418E-2</v>
      </c>
      <c r="S125" s="180">
        <f>ROUND(G125*(P125),3)</f>
        <v>0.27300000000000002</v>
      </c>
      <c r="T125" s="180"/>
      <c r="U125" s="180"/>
      <c r="V125" s="198"/>
      <c r="W125" s="53"/>
      <c r="Z125">
        <v>0</v>
      </c>
    </row>
    <row r="126" spans="1:26" ht="25.05" customHeight="1" x14ac:dyDescent="0.3">
      <c r="A126" s="181"/>
      <c r="B126" s="213">
        <v>15</v>
      </c>
      <c r="C126" s="182" t="s">
        <v>158</v>
      </c>
      <c r="D126" s="315" t="s">
        <v>159</v>
      </c>
      <c r="E126" s="315"/>
      <c r="F126" s="176" t="s">
        <v>90</v>
      </c>
      <c r="G126" s="177">
        <v>19.248000000000001</v>
      </c>
      <c r="H126" s="176"/>
      <c r="I126" s="176">
        <f>ROUND(G126*(H126),2)</f>
        <v>0</v>
      </c>
      <c r="J126" s="178">
        <f>ROUND(G126*(N126),2)</f>
        <v>404.21</v>
      </c>
      <c r="K126" s="179">
        <f>ROUND(G126*(O126),2)</f>
        <v>0</v>
      </c>
      <c r="L126" s="179">
        <f>ROUND(G126*(H126),2)</f>
        <v>0</v>
      </c>
      <c r="M126" s="179"/>
      <c r="N126" s="179">
        <v>21</v>
      </c>
      <c r="O126" s="179"/>
      <c r="P126" s="183">
        <v>2.33E-3</v>
      </c>
      <c r="Q126" s="183"/>
      <c r="R126" s="183">
        <v>2.33E-3</v>
      </c>
      <c r="S126" s="180">
        <f>ROUND(G126*(P126),3)</f>
        <v>4.4999999999999998E-2</v>
      </c>
      <c r="T126" s="180"/>
      <c r="U126" s="180"/>
      <c r="V126" s="198"/>
      <c r="W126" s="53"/>
      <c r="Z126">
        <v>0</v>
      </c>
    </row>
    <row r="127" spans="1:26" ht="25.05" customHeight="1" x14ac:dyDescent="0.3">
      <c r="A127" s="181"/>
      <c r="B127" s="213">
        <v>16</v>
      </c>
      <c r="C127" s="182" t="s">
        <v>160</v>
      </c>
      <c r="D127" s="315" t="s">
        <v>161</v>
      </c>
      <c r="E127" s="315"/>
      <c r="F127" s="176" t="s">
        <v>107</v>
      </c>
      <c r="G127" s="177">
        <v>0.318</v>
      </c>
      <c r="H127" s="176"/>
      <c r="I127" s="176">
        <f>ROUND(G127*(H127),2)</f>
        <v>0</v>
      </c>
      <c r="J127" s="178">
        <f>ROUND(G127*(N127),2)</f>
        <v>16.96</v>
      </c>
      <c r="K127" s="179">
        <f>ROUND(G127*(O127),2)</f>
        <v>0</v>
      </c>
      <c r="L127" s="179">
        <f>ROUND(G127*(H127),2)</f>
        <v>0</v>
      </c>
      <c r="M127" s="179"/>
      <c r="N127" s="179">
        <v>53.33</v>
      </c>
      <c r="O127" s="179"/>
      <c r="P127" s="183"/>
      <c r="Q127" s="183"/>
      <c r="R127" s="183"/>
      <c r="S127" s="180">
        <f>ROUND(G127*(P127),3)</f>
        <v>0</v>
      </c>
      <c r="T127" s="180"/>
      <c r="U127" s="180"/>
      <c r="V127" s="198"/>
      <c r="W127" s="53"/>
      <c r="Z127">
        <v>0</v>
      </c>
    </row>
    <row r="128" spans="1:26" x14ac:dyDescent="0.3">
      <c r="A128" s="10"/>
      <c r="B128" s="212"/>
      <c r="C128" s="174">
        <v>763</v>
      </c>
      <c r="D128" s="312" t="s">
        <v>143</v>
      </c>
      <c r="E128" s="312"/>
      <c r="F128" s="140"/>
      <c r="G128" s="173"/>
      <c r="H128" s="140"/>
      <c r="I128" s="142">
        <f>ROUND((SUM(I124:I127))/1,2)</f>
        <v>0</v>
      </c>
      <c r="J128" s="141"/>
      <c r="K128" s="141"/>
      <c r="L128" s="141">
        <f>ROUND((SUM(L124:L127))/1,2)</f>
        <v>0</v>
      </c>
      <c r="M128" s="141">
        <f>ROUND((SUM(M124:M127))/1,2)</f>
        <v>0</v>
      </c>
      <c r="N128" s="141"/>
      <c r="O128" s="141"/>
      <c r="P128" s="141"/>
      <c r="Q128" s="10"/>
      <c r="R128" s="10"/>
      <c r="S128" s="10">
        <f>ROUND((SUM(S124:S127))/1,2)</f>
        <v>0.32</v>
      </c>
      <c r="T128" s="10"/>
      <c r="U128" s="10"/>
      <c r="V128" s="199">
        <f>ROUND((SUM(V124:V127))/1,2)</f>
        <v>0</v>
      </c>
      <c r="W128" s="217"/>
      <c r="X128" s="139"/>
      <c r="Y128" s="139"/>
      <c r="Z128" s="139"/>
    </row>
    <row r="129" spans="1:26" x14ac:dyDescent="0.3">
      <c r="A129" s="1"/>
      <c r="B129" s="208"/>
      <c r="C129" s="1"/>
      <c r="D129" s="1"/>
      <c r="E129" s="133"/>
      <c r="F129" s="133"/>
      <c r="G129" s="167"/>
      <c r="H129" s="133"/>
      <c r="I129" s="133"/>
      <c r="J129" s="134"/>
      <c r="K129" s="134"/>
      <c r="L129" s="134"/>
      <c r="M129" s="134"/>
      <c r="N129" s="134"/>
      <c r="O129" s="134"/>
      <c r="P129" s="134"/>
      <c r="Q129" s="1"/>
      <c r="R129" s="1"/>
      <c r="S129" s="1"/>
      <c r="T129" s="1"/>
      <c r="U129" s="1"/>
      <c r="V129" s="200"/>
      <c r="W129" s="53"/>
    </row>
    <row r="130" spans="1:26" x14ac:dyDescent="0.3">
      <c r="A130" s="10"/>
      <c r="B130" s="212"/>
      <c r="C130" s="174">
        <v>783</v>
      </c>
      <c r="D130" s="312" t="s">
        <v>70</v>
      </c>
      <c r="E130" s="312"/>
      <c r="F130" s="140"/>
      <c r="G130" s="173"/>
      <c r="H130" s="140"/>
      <c r="I130" s="140"/>
      <c r="J130" s="141"/>
      <c r="K130" s="141"/>
      <c r="L130" s="141"/>
      <c r="M130" s="141"/>
      <c r="N130" s="141"/>
      <c r="O130" s="141"/>
      <c r="P130" s="141"/>
      <c r="Q130" s="10"/>
      <c r="R130" s="10"/>
      <c r="S130" s="10"/>
      <c r="T130" s="10"/>
      <c r="U130" s="10"/>
      <c r="V130" s="197"/>
      <c r="W130" s="217"/>
      <c r="X130" s="139"/>
      <c r="Y130" s="139"/>
      <c r="Z130" s="139"/>
    </row>
    <row r="131" spans="1:26" ht="34.950000000000003" customHeight="1" x14ac:dyDescent="0.3">
      <c r="A131" s="181"/>
      <c r="B131" s="213">
        <v>17</v>
      </c>
      <c r="C131" s="182" t="s">
        <v>133</v>
      </c>
      <c r="D131" s="315" t="s">
        <v>196</v>
      </c>
      <c r="E131" s="315"/>
      <c r="F131" s="176" t="s">
        <v>90</v>
      </c>
      <c r="G131" s="177">
        <v>52.119</v>
      </c>
      <c r="H131" s="176"/>
      <c r="I131" s="176">
        <f>ROUND(G131*(H131),2)</f>
        <v>0</v>
      </c>
      <c r="J131" s="178">
        <f>ROUND(G131*(N131),2)</f>
        <v>169.39</v>
      </c>
      <c r="K131" s="179">
        <f>ROUND(G131*(O131),2)</f>
        <v>0</v>
      </c>
      <c r="L131" s="179">
        <f>ROUND(G131*(H131),2)</f>
        <v>0</v>
      </c>
      <c r="M131" s="179"/>
      <c r="N131" s="179">
        <v>3.25</v>
      </c>
      <c r="O131" s="179"/>
      <c r="P131" s="183">
        <v>3.3E-4</v>
      </c>
      <c r="Q131" s="183"/>
      <c r="R131" s="183">
        <v>3.3E-4</v>
      </c>
      <c r="S131" s="180">
        <f>ROUND(G131*(P131),3)</f>
        <v>1.7000000000000001E-2</v>
      </c>
      <c r="T131" s="180"/>
      <c r="U131" s="180"/>
      <c r="V131" s="198"/>
      <c r="W131" s="53"/>
      <c r="Z131">
        <v>0</v>
      </c>
    </row>
    <row r="132" spans="1:26" ht="34.950000000000003" customHeight="1" x14ac:dyDescent="0.3">
      <c r="A132" s="181"/>
      <c r="B132" s="213">
        <v>18</v>
      </c>
      <c r="C132" s="182" t="s">
        <v>163</v>
      </c>
      <c r="D132" s="315" t="s">
        <v>197</v>
      </c>
      <c r="E132" s="315"/>
      <c r="F132" s="176" t="s">
        <v>90</v>
      </c>
      <c r="G132" s="177">
        <v>19.248000000000001</v>
      </c>
      <c r="H132" s="176"/>
      <c r="I132" s="176">
        <f>ROUND(G132*(H132),2)</f>
        <v>0</v>
      </c>
      <c r="J132" s="178">
        <f>ROUND(G132*(N132),2)</f>
        <v>58.32</v>
      </c>
      <c r="K132" s="179">
        <f>ROUND(G132*(O132),2)</f>
        <v>0</v>
      </c>
      <c r="L132" s="179">
        <f>ROUND(G132*(H132),2)</f>
        <v>0</v>
      </c>
      <c r="M132" s="179"/>
      <c r="N132" s="179">
        <v>3.03</v>
      </c>
      <c r="O132" s="179"/>
      <c r="P132" s="183">
        <v>3.3E-4</v>
      </c>
      <c r="Q132" s="183"/>
      <c r="R132" s="183">
        <v>3.3E-4</v>
      </c>
      <c r="S132" s="180">
        <f>ROUND(G132*(P132),3)</f>
        <v>6.0000000000000001E-3</v>
      </c>
      <c r="T132" s="180"/>
      <c r="U132" s="180"/>
      <c r="V132" s="198"/>
      <c r="W132" s="53"/>
      <c r="Z132">
        <v>0</v>
      </c>
    </row>
    <row r="133" spans="1:26" ht="25.05" customHeight="1" x14ac:dyDescent="0.3">
      <c r="A133" s="181"/>
      <c r="B133" s="213">
        <v>19</v>
      </c>
      <c r="C133" s="182" t="s">
        <v>137</v>
      </c>
      <c r="D133" s="315" t="s">
        <v>138</v>
      </c>
      <c r="E133" s="315"/>
      <c r="F133" s="176" t="s">
        <v>90</v>
      </c>
      <c r="G133" s="177">
        <v>52.119</v>
      </c>
      <c r="H133" s="176"/>
      <c r="I133" s="176">
        <f>ROUND(G133*(H133),2)</f>
        <v>0</v>
      </c>
      <c r="J133" s="178">
        <f>ROUND(G133*(N133),2)</f>
        <v>59.42</v>
      </c>
      <c r="K133" s="179">
        <f>ROUND(G133*(O133),2)</f>
        <v>0</v>
      </c>
      <c r="L133" s="179">
        <f>ROUND(G133*(H133),2)</f>
        <v>0</v>
      </c>
      <c r="M133" s="179"/>
      <c r="N133" s="179">
        <v>1.1400000000000001</v>
      </c>
      <c r="O133" s="179"/>
      <c r="P133" s="183"/>
      <c r="Q133" s="183"/>
      <c r="R133" s="183"/>
      <c r="S133" s="180">
        <f>ROUND(G133*(P133),3)</f>
        <v>0</v>
      </c>
      <c r="T133" s="180"/>
      <c r="U133" s="180"/>
      <c r="V133" s="198"/>
      <c r="W133" s="53"/>
      <c r="Z133">
        <v>0</v>
      </c>
    </row>
    <row r="134" spans="1:26" x14ac:dyDescent="0.3">
      <c r="A134" s="10"/>
      <c r="B134" s="212"/>
      <c r="C134" s="174">
        <v>783</v>
      </c>
      <c r="D134" s="312" t="s">
        <v>70</v>
      </c>
      <c r="E134" s="312"/>
      <c r="F134" s="10"/>
      <c r="G134" s="173"/>
      <c r="H134" s="140"/>
      <c r="I134" s="142">
        <f>ROUND((SUM(I130:I133))/1,2)</f>
        <v>0</v>
      </c>
      <c r="J134" s="10"/>
      <c r="K134" s="10"/>
      <c r="L134" s="10">
        <f>ROUND((SUM(L130:L133))/1,2)</f>
        <v>0</v>
      </c>
      <c r="M134" s="10">
        <f>ROUND((SUM(M130:M133))/1,2)</f>
        <v>0</v>
      </c>
      <c r="N134" s="10"/>
      <c r="O134" s="10"/>
      <c r="P134" s="10"/>
      <c r="Q134" s="10"/>
      <c r="R134" s="10"/>
      <c r="S134" s="10">
        <f>ROUND((SUM(S130:S133))/1,2)</f>
        <v>0.02</v>
      </c>
      <c r="T134" s="10"/>
      <c r="U134" s="10"/>
      <c r="V134" s="199">
        <f>ROUND((SUM(V130:V133))/1,2)</f>
        <v>0</v>
      </c>
      <c r="W134" s="217"/>
      <c r="X134" s="139"/>
      <c r="Y134" s="139"/>
      <c r="Z134" s="139"/>
    </row>
    <row r="135" spans="1:26" x14ac:dyDescent="0.3">
      <c r="A135" s="1"/>
      <c r="B135" s="208"/>
      <c r="C135" s="1"/>
      <c r="D135" s="1"/>
      <c r="E135" s="1"/>
      <c r="F135" s="1"/>
      <c r="G135" s="167"/>
      <c r="H135" s="133"/>
      <c r="I135" s="13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00"/>
      <c r="W135" s="53"/>
    </row>
    <row r="136" spans="1:26" x14ac:dyDescent="0.3">
      <c r="A136" s="10"/>
      <c r="B136" s="212"/>
      <c r="C136" s="174">
        <v>784</v>
      </c>
      <c r="D136" s="312" t="s">
        <v>71</v>
      </c>
      <c r="E136" s="312"/>
      <c r="F136" s="10"/>
      <c r="G136" s="173"/>
      <c r="H136" s="140"/>
      <c r="I136" s="14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97"/>
      <c r="W136" s="217"/>
      <c r="X136" s="139"/>
      <c r="Y136" s="139"/>
      <c r="Z136" s="139"/>
    </row>
    <row r="137" spans="1:26" ht="25.05" customHeight="1" x14ac:dyDescent="0.3">
      <c r="A137" s="181"/>
      <c r="B137" s="213">
        <v>20</v>
      </c>
      <c r="C137" s="182" t="s">
        <v>139</v>
      </c>
      <c r="D137" s="315" t="s">
        <v>140</v>
      </c>
      <c r="E137" s="315"/>
      <c r="F137" s="175" t="s">
        <v>90</v>
      </c>
      <c r="G137" s="177">
        <v>19.248000000000001</v>
      </c>
      <c r="H137" s="176"/>
      <c r="I137" s="176">
        <f>ROUND(G137*(H137),2)</f>
        <v>0</v>
      </c>
      <c r="J137" s="175">
        <f>ROUND(G137*(N137),2)</f>
        <v>15.98</v>
      </c>
      <c r="K137" s="180">
        <f>ROUND(G137*(O137),2)</f>
        <v>0</v>
      </c>
      <c r="L137" s="180">
        <f>ROUND(G137*(H137),2)</f>
        <v>0</v>
      </c>
      <c r="M137" s="180"/>
      <c r="N137" s="180">
        <v>0.83</v>
      </c>
      <c r="O137" s="180"/>
      <c r="P137" s="183">
        <v>1.4999999999999999E-4</v>
      </c>
      <c r="Q137" s="183"/>
      <c r="R137" s="183">
        <v>1.4999999999999999E-4</v>
      </c>
      <c r="S137" s="180">
        <f>ROUND(G137*(P137),3)</f>
        <v>3.0000000000000001E-3</v>
      </c>
      <c r="T137" s="180"/>
      <c r="U137" s="180"/>
      <c r="V137" s="198"/>
      <c r="W137" s="53"/>
      <c r="Z137">
        <v>0</v>
      </c>
    </row>
    <row r="138" spans="1:26" x14ac:dyDescent="0.3">
      <c r="A138" s="10"/>
      <c r="B138" s="212"/>
      <c r="C138" s="174">
        <v>784</v>
      </c>
      <c r="D138" s="312" t="s">
        <v>71</v>
      </c>
      <c r="E138" s="312"/>
      <c r="F138" s="10"/>
      <c r="G138" s="173"/>
      <c r="H138" s="140"/>
      <c r="I138" s="142">
        <f>ROUND((SUM(I136:I137))/1,2)</f>
        <v>0</v>
      </c>
      <c r="J138" s="10"/>
      <c r="K138" s="10"/>
      <c r="L138" s="10">
        <f>ROUND((SUM(L136:L137))/1,2)</f>
        <v>0</v>
      </c>
      <c r="M138" s="10">
        <f>ROUND((SUM(M136:M137))/1,2)</f>
        <v>0</v>
      </c>
      <c r="N138" s="10"/>
      <c r="O138" s="10"/>
      <c r="P138" s="10"/>
      <c r="Q138" s="10"/>
      <c r="R138" s="10"/>
      <c r="S138" s="10">
        <f>ROUND((SUM(S136:S137))/1,2)</f>
        <v>0</v>
      </c>
      <c r="T138" s="10"/>
      <c r="U138" s="10"/>
      <c r="V138" s="199">
        <f>ROUND((SUM(V136:V137))/1,2)</f>
        <v>0</v>
      </c>
      <c r="W138" s="217"/>
      <c r="X138" s="139"/>
      <c r="Y138" s="139"/>
      <c r="Z138" s="139"/>
    </row>
    <row r="139" spans="1:26" x14ac:dyDescent="0.3">
      <c r="A139" s="1"/>
      <c r="B139" s="208"/>
      <c r="C139" s="1"/>
      <c r="D139" s="1"/>
      <c r="E139" s="1"/>
      <c r="F139" s="1"/>
      <c r="G139" s="167"/>
      <c r="H139" s="133"/>
      <c r="I139" s="13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00"/>
      <c r="W139" s="53"/>
    </row>
    <row r="140" spans="1:26" x14ac:dyDescent="0.3">
      <c r="A140" s="10"/>
      <c r="B140" s="212"/>
      <c r="C140" s="10"/>
      <c r="D140" s="313" t="s">
        <v>66</v>
      </c>
      <c r="E140" s="313"/>
      <c r="F140" s="10"/>
      <c r="G140" s="173"/>
      <c r="H140" s="140"/>
      <c r="I140" s="142">
        <f>ROUND((SUM(I107:I139))/2,2)</f>
        <v>0</v>
      </c>
      <c r="J140" s="10"/>
      <c r="K140" s="10"/>
      <c r="L140" s="140">
        <f>ROUND((SUM(L107:L139))/2,2)</f>
        <v>0</v>
      </c>
      <c r="M140" s="140">
        <f>ROUND((SUM(M107:M139))/2,2)</f>
        <v>0</v>
      </c>
      <c r="N140" s="10"/>
      <c r="O140" s="10"/>
      <c r="P140" s="184"/>
      <c r="Q140" s="10"/>
      <c r="R140" s="10"/>
      <c r="S140" s="184">
        <f>ROUND((SUM(S107:S139))/2,2)</f>
        <v>0.41</v>
      </c>
      <c r="T140" s="10"/>
      <c r="U140" s="10"/>
      <c r="V140" s="199">
        <f>ROUND((SUM(V107:V139))/2,2)</f>
        <v>0.05</v>
      </c>
      <c r="W140" s="53"/>
    </row>
    <row r="141" spans="1:26" x14ac:dyDescent="0.3">
      <c r="A141" s="1"/>
      <c r="B141" s="208"/>
      <c r="C141" s="1"/>
      <c r="D141" s="1"/>
      <c r="E141" s="1"/>
      <c r="F141" s="1"/>
      <c r="G141" s="167"/>
      <c r="H141" s="133"/>
      <c r="I141" s="13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00"/>
      <c r="W141" s="53"/>
    </row>
    <row r="142" spans="1:26" x14ac:dyDescent="0.3">
      <c r="A142" s="10"/>
      <c r="B142" s="212"/>
      <c r="C142" s="10"/>
      <c r="D142" s="313" t="s">
        <v>144</v>
      </c>
      <c r="E142" s="313"/>
      <c r="F142" s="10"/>
      <c r="G142" s="173"/>
      <c r="H142" s="140"/>
      <c r="I142" s="14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97"/>
      <c r="W142" s="217"/>
      <c r="X142" s="139"/>
      <c r="Y142" s="139"/>
      <c r="Z142" s="139"/>
    </row>
    <row r="143" spans="1:26" x14ac:dyDescent="0.3">
      <c r="A143" s="10"/>
      <c r="B143" s="212"/>
      <c r="C143" s="174">
        <v>921</v>
      </c>
      <c r="D143" s="312" t="s">
        <v>145</v>
      </c>
      <c r="E143" s="312"/>
      <c r="F143" s="10"/>
      <c r="G143" s="173"/>
      <c r="H143" s="140"/>
      <c r="I143" s="14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97"/>
      <c r="W143" s="217"/>
      <c r="X143" s="139"/>
      <c r="Y143" s="139"/>
      <c r="Z143" s="139"/>
    </row>
    <row r="144" spans="1:26" ht="25.05" customHeight="1" x14ac:dyDescent="0.3">
      <c r="A144" s="181"/>
      <c r="B144" s="213">
        <v>21</v>
      </c>
      <c r="C144" s="182" t="s">
        <v>165</v>
      </c>
      <c r="D144" s="315" t="s">
        <v>166</v>
      </c>
      <c r="E144" s="315"/>
      <c r="F144" s="175" t="s">
        <v>167</v>
      </c>
      <c r="G144" s="177">
        <v>1</v>
      </c>
      <c r="H144" s="176"/>
      <c r="I144" s="176">
        <f t="shared" ref="I144:I155" si="0">ROUND(G144*(H144),2)</f>
        <v>0</v>
      </c>
      <c r="J144" s="175">
        <f t="shared" ref="J144:J155" si="1">ROUND(G144*(N144),2)</f>
        <v>5.57</v>
      </c>
      <c r="K144" s="180">
        <f t="shared" ref="K144:K155" si="2">ROUND(G144*(O144),2)</f>
        <v>0</v>
      </c>
      <c r="L144" s="180">
        <f>ROUND(G144*(H144),2)</f>
        <v>0</v>
      </c>
      <c r="M144" s="180"/>
      <c r="N144" s="180">
        <v>5.57</v>
      </c>
      <c r="O144" s="180"/>
      <c r="P144" s="183"/>
      <c r="Q144" s="183"/>
      <c r="R144" s="183"/>
      <c r="S144" s="180">
        <f t="shared" ref="S144:S155" si="3">ROUND(G144*(P144),3)</f>
        <v>0</v>
      </c>
      <c r="T144" s="180"/>
      <c r="U144" s="180"/>
      <c r="V144" s="198"/>
      <c r="W144" s="53"/>
      <c r="Z144">
        <v>0</v>
      </c>
    </row>
    <row r="145" spans="1:26" ht="25.05" customHeight="1" x14ac:dyDescent="0.3">
      <c r="A145" s="181"/>
      <c r="B145" s="213">
        <v>22</v>
      </c>
      <c r="C145" s="182" t="s">
        <v>168</v>
      </c>
      <c r="D145" s="315" t="s">
        <v>169</v>
      </c>
      <c r="E145" s="315"/>
      <c r="F145" s="175" t="s">
        <v>167</v>
      </c>
      <c r="G145" s="177">
        <v>3</v>
      </c>
      <c r="H145" s="176"/>
      <c r="I145" s="176">
        <f t="shared" si="0"/>
        <v>0</v>
      </c>
      <c r="J145" s="175">
        <f t="shared" si="1"/>
        <v>66.42</v>
      </c>
      <c r="K145" s="180">
        <f t="shared" si="2"/>
        <v>0</v>
      </c>
      <c r="L145" s="180">
        <f>ROUND(G145*(H145),2)</f>
        <v>0</v>
      </c>
      <c r="M145" s="180"/>
      <c r="N145" s="180">
        <v>22.14</v>
      </c>
      <c r="O145" s="180"/>
      <c r="P145" s="183"/>
      <c r="Q145" s="183"/>
      <c r="R145" s="183"/>
      <c r="S145" s="180">
        <f t="shared" si="3"/>
        <v>0</v>
      </c>
      <c r="T145" s="180"/>
      <c r="U145" s="180"/>
      <c r="V145" s="198"/>
      <c r="W145" s="53"/>
      <c r="Z145">
        <v>0</v>
      </c>
    </row>
    <row r="146" spans="1:26" ht="25.05" customHeight="1" x14ac:dyDescent="0.3">
      <c r="A146" s="181"/>
      <c r="B146" s="213">
        <v>23</v>
      </c>
      <c r="C146" s="182" t="s">
        <v>170</v>
      </c>
      <c r="D146" s="315" t="s">
        <v>171</v>
      </c>
      <c r="E146" s="315"/>
      <c r="F146" s="175" t="s">
        <v>124</v>
      </c>
      <c r="G146" s="177">
        <v>5</v>
      </c>
      <c r="H146" s="176"/>
      <c r="I146" s="176">
        <f t="shared" si="0"/>
        <v>0</v>
      </c>
      <c r="J146" s="175">
        <f t="shared" si="1"/>
        <v>14.1</v>
      </c>
      <c r="K146" s="180">
        <f t="shared" si="2"/>
        <v>0</v>
      </c>
      <c r="L146" s="180">
        <f>ROUND(G146*(H146),2)</f>
        <v>0</v>
      </c>
      <c r="M146" s="180"/>
      <c r="N146" s="180">
        <v>2.82</v>
      </c>
      <c r="O146" s="180"/>
      <c r="P146" s="183"/>
      <c r="Q146" s="183"/>
      <c r="R146" s="183"/>
      <c r="S146" s="180">
        <f t="shared" si="3"/>
        <v>0</v>
      </c>
      <c r="T146" s="180"/>
      <c r="U146" s="180"/>
      <c r="V146" s="198"/>
      <c r="W146" s="53"/>
      <c r="Z146">
        <v>0</v>
      </c>
    </row>
    <row r="147" spans="1:26" ht="25.05" customHeight="1" x14ac:dyDescent="0.3">
      <c r="A147" s="181"/>
      <c r="B147" s="213">
        <v>24</v>
      </c>
      <c r="C147" s="182" t="s">
        <v>172</v>
      </c>
      <c r="D147" s="315" t="s">
        <v>173</v>
      </c>
      <c r="E147" s="315"/>
      <c r="F147" s="175" t="s">
        <v>167</v>
      </c>
      <c r="G147" s="177">
        <v>1</v>
      </c>
      <c r="H147" s="176"/>
      <c r="I147" s="176">
        <f t="shared" si="0"/>
        <v>0</v>
      </c>
      <c r="J147" s="175">
        <f t="shared" si="1"/>
        <v>2.21</v>
      </c>
      <c r="K147" s="180">
        <f t="shared" si="2"/>
        <v>0</v>
      </c>
      <c r="L147" s="180">
        <f>ROUND(G147*(H147),2)</f>
        <v>0</v>
      </c>
      <c r="M147" s="180"/>
      <c r="N147" s="180">
        <v>2.21</v>
      </c>
      <c r="O147" s="180"/>
      <c r="P147" s="183"/>
      <c r="Q147" s="183"/>
      <c r="R147" s="183"/>
      <c r="S147" s="180">
        <f t="shared" si="3"/>
        <v>0</v>
      </c>
      <c r="T147" s="180"/>
      <c r="U147" s="180"/>
      <c r="V147" s="198"/>
      <c r="W147" s="53"/>
      <c r="Z147">
        <v>0</v>
      </c>
    </row>
    <row r="148" spans="1:26" ht="25.05" customHeight="1" x14ac:dyDescent="0.3">
      <c r="A148" s="181"/>
      <c r="B148" s="213">
        <v>25</v>
      </c>
      <c r="C148" s="182" t="s">
        <v>189</v>
      </c>
      <c r="D148" s="315" t="s">
        <v>190</v>
      </c>
      <c r="E148" s="315"/>
      <c r="F148" s="175" t="s">
        <v>112</v>
      </c>
      <c r="G148" s="177">
        <v>1</v>
      </c>
      <c r="H148" s="176"/>
      <c r="I148" s="176">
        <f t="shared" si="0"/>
        <v>0</v>
      </c>
      <c r="J148" s="175">
        <f t="shared" si="1"/>
        <v>91.2</v>
      </c>
      <c r="K148" s="180">
        <f t="shared" si="2"/>
        <v>0</v>
      </c>
      <c r="L148" s="180">
        <f>ROUND(G148*(H148),2)</f>
        <v>0</v>
      </c>
      <c r="M148" s="180"/>
      <c r="N148" s="180">
        <v>91.2</v>
      </c>
      <c r="O148" s="180"/>
      <c r="P148" s="183"/>
      <c r="Q148" s="183"/>
      <c r="R148" s="183"/>
      <c r="S148" s="180">
        <f t="shared" si="3"/>
        <v>0</v>
      </c>
      <c r="T148" s="180"/>
      <c r="U148" s="180"/>
      <c r="V148" s="198"/>
      <c r="W148" s="53"/>
      <c r="Z148">
        <v>0</v>
      </c>
    </row>
    <row r="149" spans="1:26" ht="25.05" customHeight="1" x14ac:dyDescent="0.3">
      <c r="A149" s="181"/>
      <c r="B149" s="214">
        <v>26</v>
      </c>
      <c r="C149" s="191" t="s">
        <v>174</v>
      </c>
      <c r="D149" s="316" t="s">
        <v>175</v>
      </c>
      <c r="E149" s="316"/>
      <c r="F149" s="185" t="s">
        <v>124</v>
      </c>
      <c r="G149" s="187">
        <v>5</v>
      </c>
      <c r="H149" s="186"/>
      <c r="I149" s="186">
        <f t="shared" si="0"/>
        <v>0</v>
      </c>
      <c r="J149" s="185">
        <f t="shared" si="1"/>
        <v>8.9</v>
      </c>
      <c r="K149" s="190">
        <f t="shared" si="2"/>
        <v>0</v>
      </c>
      <c r="L149" s="190"/>
      <c r="M149" s="190">
        <f>ROUND(G149*(H149),2)</f>
        <v>0</v>
      </c>
      <c r="N149" s="190">
        <v>1.78</v>
      </c>
      <c r="O149" s="190"/>
      <c r="P149" s="192"/>
      <c r="Q149" s="192"/>
      <c r="R149" s="192"/>
      <c r="S149" s="190">
        <f t="shared" si="3"/>
        <v>0</v>
      </c>
      <c r="T149" s="190"/>
      <c r="U149" s="190"/>
      <c r="V149" s="201"/>
      <c r="W149" s="53"/>
      <c r="Z149">
        <v>0</v>
      </c>
    </row>
    <row r="150" spans="1:26" ht="25.05" customHeight="1" x14ac:dyDescent="0.3">
      <c r="A150" s="181"/>
      <c r="B150" s="214">
        <v>27</v>
      </c>
      <c r="C150" s="191" t="s">
        <v>176</v>
      </c>
      <c r="D150" s="316" t="s">
        <v>177</v>
      </c>
      <c r="E150" s="316"/>
      <c r="F150" s="185" t="s">
        <v>167</v>
      </c>
      <c r="G150" s="187">
        <v>1</v>
      </c>
      <c r="H150" s="186"/>
      <c r="I150" s="186">
        <f t="shared" si="0"/>
        <v>0</v>
      </c>
      <c r="J150" s="185">
        <f t="shared" si="1"/>
        <v>5.84</v>
      </c>
      <c r="K150" s="190">
        <f t="shared" si="2"/>
        <v>0</v>
      </c>
      <c r="L150" s="190"/>
      <c r="M150" s="190">
        <f>ROUND(G150*(H150),2)</f>
        <v>0</v>
      </c>
      <c r="N150" s="190">
        <v>5.84</v>
      </c>
      <c r="O150" s="190"/>
      <c r="P150" s="192"/>
      <c r="Q150" s="192"/>
      <c r="R150" s="192"/>
      <c r="S150" s="190">
        <f t="shared" si="3"/>
        <v>0</v>
      </c>
      <c r="T150" s="190"/>
      <c r="U150" s="190"/>
      <c r="V150" s="201"/>
      <c r="W150" s="53"/>
      <c r="Z150">
        <v>0</v>
      </c>
    </row>
    <row r="151" spans="1:26" ht="25.05" customHeight="1" x14ac:dyDescent="0.3">
      <c r="A151" s="181"/>
      <c r="B151" s="214">
        <v>28</v>
      </c>
      <c r="C151" s="191" t="s">
        <v>178</v>
      </c>
      <c r="D151" s="316" t="s">
        <v>179</v>
      </c>
      <c r="E151" s="316"/>
      <c r="F151" s="185" t="s">
        <v>167</v>
      </c>
      <c r="G151" s="187">
        <v>3</v>
      </c>
      <c r="H151" s="186"/>
      <c r="I151" s="186">
        <f t="shared" si="0"/>
        <v>0</v>
      </c>
      <c r="J151" s="185">
        <f t="shared" si="1"/>
        <v>140.22</v>
      </c>
      <c r="K151" s="190">
        <f t="shared" si="2"/>
        <v>0</v>
      </c>
      <c r="L151" s="190"/>
      <c r="M151" s="190">
        <f>ROUND(G151*(H151),2)</f>
        <v>0</v>
      </c>
      <c r="N151" s="190">
        <v>46.74</v>
      </c>
      <c r="O151" s="190"/>
      <c r="P151" s="192"/>
      <c r="Q151" s="192"/>
      <c r="R151" s="192"/>
      <c r="S151" s="190">
        <f t="shared" si="3"/>
        <v>0</v>
      </c>
      <c r="T151" s="190"/>
      <c r="U151" s="190"/>
      <c r="V151" s="201"/>
      <c r="W151" s="53"/>
      <c r="Z151">
        <v>0</v>
      </c>
    </row>
    <row r="152" spans="1:26" ht="25.05" customHeight="1" x14ac:dyDescent="0.3">
      <c r="A152" s="181"/>
      <c r="B152" s="214">
        <v>29</v>
      </c>
      <c r="C152" s="191" t="s">
        <v>180</v>
      </c>
      <c r="D152" s="316" t="s">
        <v>181</v>
      </c>
      <c r="E152" s="316"/>
      <c r="F152" s="185" t="s">
        <v>167</v>
      </c>
      <c r="G152" s="187">
        <v>1</v>
      </c>
      <c r="H152" s="186"/>
      <c r="I152" s="186">
        <f t="shared" si="0"/>
        <v>0</v>
      </c>
      <c r="J152" s="185">
        <f t="shared" si="1"/>
        <v>3.01</v>
      </c>
      <c r="K152" s="190">
        <f t="shared" si="2"/>
        <v>0</v>
      </c>
      <c r="L152" s="190"/>
      <c r="M152" s="190">
        <f>ROUND(G152*(H152),2)</f>
        <v>0</v>
      </c>
      <c r="N152" s="190">
        <v>3.01</v>
      </c>
      <c r="O152" s="190"/>
      <c r="P152" s="192"/>
      <c r="Q152" s="192"/>
      <c r="R152" s="192"/>
      <c r="S152" s="190">
        <f t="shared" si="3"/>
        <v>0</v>
      </c>
      <c r="T152" s="190"/>
      <c r="U152" s="190"/>
      <c r="V152" s="201"/>
      <c r="W152" s="53"/>
      <c r="Z152">
        <v>0</v>
      </c>
    </row>
    <row r="153" spans="1:26" ht="25.05" customHeight="1" x14ac:dyDescent="0.3">
      <c r="A153" s="181"/>
      <c r="B153" s="214">
        <v>30</v>
      </c>
      <c r="C153" s="191" t="s">
        <v>182</v>
      </c>
      <c r="D153" s="316" t="s">
        <v>183</v>
      </c>
      <c r="E153" s="316"/>
      <c r="F153" s="185" t="s">
        <v>167</v>
      </c>
      <c r="G153" s="187">
        <v>1</v>
      </c>
      <c r="H153" s="186"/>
      <c r="I153" s="186">
        <f t="shared" si="0"/>
        <v>0</v>
      </c>
      <c r="J153" s="185">
        <f t="shared" si="1"/>
        <v>3.55</v>
      </c>
      <c r="K153" s="190">
        <f t="shared" si="2"/>
        <v>0</v>
      </c>
      <c r="L153" s="190"/>
      <c r="M153" s="190">
        <f>ROUND(G153*(H153),2)</f>
        <v>0</v>
      </c>
      <c r="N153" s="190">
        <v>3.55</v>
      </c>
      <c r="O153" s="190"/>
      <c r="P153" s="192"/>
      <c r="Q153" s="192"/>
      <c r="R153" s="192"/>
      <c r="S153" s="190">
        <f t="shared" si="3"/>
        <v>0</v>
      </c>
      <c r="T153" s="190"/>
      <c r="U153" s="190"/>
      <c r="V153" s="201"/>
      <c r="W153" s="53"/>
      <c r="Z153">
        <v>0</v>
      </c>
    </row>
    <row r="154" spans="1:26" ht="25.05" customHeight="1" x14ac:dyDescent="0.3">
      <c r="A154" s="181"/>
      <c r="B154" s="213">
        <v>31</v>
      </c>
      <c r="C154" s="182" t="s">
        <v>184</v>
      </c>
      <c r="D154" s="315" t="s">
        <v>185</v>
      </c>
      <c r="E154" s="315"/>
      <c r="F154" s="175" t="s">
        <v>186</v>
      </c>
      <c r="G154" s="177">
        <v>5</v>
      </c>
      <c r="H154" s="178"/>
      <c r="I154" s="176">
        <f t="shared" si="0"/>
        <v>0</v>
      </c>
      <c r="J154" s="175">
        <f t="shared" si="1"/>
        <v>18.75</v>
      </c>
      <c r="K154" s="180">
        <f t="shared" si="2"/>
        <v>0</v>
      </c>
      <c r="L154" s="180">
        <f>ROUND(G154*(H154),2)</f>
        <v>0</v>
      </c>
      <c r="M154" s="180"/>
      <c r="N154" s="180">
        <v>3.7505999529361724</v>
      </c>
      <c r="O154" s="180"/>
      <c r="P154" s="183"/>
      <c r="Q154" s="183"/>
      <c r="R154" s="183"/>
      <c r="S154" s="180">
        <f t="shared" si="3"/>
        <v>0</v>
      </c>
      <c r="T154" s="180"/>
      <c r="U154" s="180"/>
      <c r="V154" s="198"/>
      <c r="W154" s="53"/>
      <c r="Z154">
        <v>0</v>
      </c>
    </row>
    <row r="155" spans="1:26" ht="25.05" customHeight="1" x14ac:dyDescent="0.3">
      <c r="A155" s="181"/>
      <c r="B155" s="213">
        <v>32</v>
      </c>
      <c r="C155" s="182" t="s">
        <v>187</v>
      </c>
      <c r="D155" s="315" t="s">
        <v>188</v>
      </c>
      <c r="E155" s="315"/>
      <c r="F155" s="175" t="s">
        <v>186</v>
      </c>
      <c r="G155" s="177">
        <v>3</v>
      </c>
      <c r="H155" s="178"/>
      <c r="I155" s="176">
        <f t="shared" si="0"/>
        <v>0</v>
      </c>
      <c r="J155" s="175">
        <f t="shared" si="1"/>
        <v>11.25</v>
      </c>
      <c r="K155" s="180">
        <f t="shared" si="2"/>
        <v>0</v>
      </c>
      <c r="L155" s="180">
        <f>ROUND(G155*(H155),2)</f>
        <v>0</v>
      </c>
      <c r="M155" s="180"/>
      <c r="N155" s="180">
        <v>3.7505999529361724</v>
      </c>
      <c r="O155" s="180"/>
      <c r="P155" s="183"/>
      <c r="Q155" s="183"/>
      <c r="R155" s="183"/>
      <c r="S155" s="180">
        <f t="shared" si="3"/>
        <v>0</v>
      </c>
      <c r="T155" s="180"/>
      <c r="U155" s="180"/>
      <c r="V155" s="198"/>
      <c r="W155" s="53"/>
      <c r="Z155">
        <v>0</v>
      </c>
    </row>
    <row r="156" spans="1:26" x14ac:dyDescent="0.3">
      <c r="A156" s="10"/>
      <c r="B156" s="212"/>
      <c r="C156" s="174">
        <v>921</v>
      </c>
      <c r="D156" s="312" t="s">
        <v>145</v>
      </c>
      <c r="E156" s="312"/>
      <c r="F156" s="10"/>
      <c r="G156" s="173"/>
      <c r="H156" s="140"/>
      <c r="I156" s="142">
        <f>ROUND((SUM(I143:I155))/1,2)</f>
        <v>0</v>
      </c>
      <c r="J156" s="10"/>
      <c r="K156" s="10"/>
      <c r="L156" s="10">
        <f>ROUND((SUM(L143:L155))/1,2)</f>
        <v>0</v>
      </c>
      <c r="M156" s="10">
        <f>ROUND((SUM(M143:M155))/1,2)</f>
        <v>0</v>
      </c>
      <c r="N156" s="10"/>
      <c r="O156" s="10"/>
      <c r="P156" s="184"/>
      <c r="Q156" s="1"/>
      <c r="R156" s="1"/>
      <c r="S156" s="184">
        <f>ROUND((SUM(S143:S155))/1,2)</f>
        <v>0</v>
      </c>
      <c r="T156" s="2"/>
      <c r="U156" s="2"/>
      <c r="V156" s="199">
        <f>ROUND((SUM(V143:V155))/1,2)</f>
        <v>0</v>
      </c>
      <c r="W156" s="53"/>
    </row>
    <row r="157" spans="1:26" x14ac:dyDescent="0.3">
      <c r="A157" s="1"/>
      <c r="B157" s="208"/>
      <c r="C157" s="1"/>
      <c r="D157" s="1"/>
      <c r="E157" s="1"/>
      <c r="F157" s="1"/>
      <c r="G157" s="167"/>
      <c r="H157" s="133"/>
      <c r="I157" s="13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00"/>
      <c r="W157" s="53"/>
    </row>
    <row r="158" spans="1:26" x14ac:dyDescent="0.3">
      <c r="A158" s="10"/>
      <c r="B158" s="212"/>
      <c r="C158" s="10"/>
      <c r="D158" s="313" t="s">
        <v>144</v>
      </c>
      <c r="E158" s="313"/>
      <c r="F158" s="10"/>
      <c r="G158" s="173"/>
      <c r="H158" s="140"/>
      <c r="I158" s="142">
        <f>ROUND((SUM(I142:I157))/2,2)</f>
        <v>0</v>
      </c>
      <c r="J158" s="10"/>
      <c r="K158" s="10"/>
      <c r="L158" s="10">
        <f>ROUND((SUM(L142:L157))/2,2)</f>
        <v>0</v>
      </c>
      <c r="M158" s="10">
        <f>ROUND((SUM(M142:M157))/2,2)</f>
        <v>0</v>
      </c>
      <c r="N158" s="10"/>
      <c r="O158" s="10"/>
      <c r="P158" s="184"/>
      <c r="Q158" s="1"/>
      <c r="R158" s="1"/>
      <c r="S158" s="184">
        <f>ROUND((SUM(S142:S157))/2,2)</f>
        <v>0</v>
      </c>
      <c r="T158" s="1"/>
      <c r="U158" s="1"/>
      <c r="V158" s="199">
        <f>ROUND((SUM(V142:V157))/2,2)</f>
        <v>0</v>
      </c>
      <c r="W158" s="53"/>
    </row>
    <row r="159" spans="1:26" x14ac:dyDescent="0.3">
      <c r="A159" s="1"/>
      <c r="B159" s="215"/>
      <c r="C159" s="193"/>
      <c r="D159" s="314" t="s">
        <v>72</v>
      </c>
      <c r="E159" s="314"/>
      <c r="F159" s="193"/>
      <c r="G159" s="194"/>
      <c r="H159" s="195"/>
      <c r="I159" s="195">
        <f>ROUND((SUM(I89:I158))/3,2)</f>
        <v>0</v>
      </c>
      <c r="J159" s="193"/>
      <c r="K159" s="193">
        <f>ROUND((SUM(K89:K158))/3,2)</f>
        <v>0</v>
      </c>
      <c r="L159" s="193">
        <f>ROUND((SUM(L89:L158))/3,2)</f>
        <v>0</v>
      </c>
      <c r="M159" s="193">
        <f>ROUND((SUM(M89:M158))/3,2)</f>
        <v>0</v>
      </c>
      <c r="N159" s="193"/>
      <c r="O159" s="193"/>
      <c r="P159" s="194"/>
      <c r="Q159" s="193"/>
      <c r="R159" s="193"/>
      <c r="S159" s="194">
        <f>ROUND((SUM(S89:S158))/3,2)</f>
        <v>1.47</v>
      </c>
      <c r="T159" s="193"/>
      <c r="U159" s="193"/>
      <c r="V159" s="202">
        <f>ROUND((SUM(V89:V158))/3,2)</f>
        <v>0.05</v>
      </c>
      <c r="W159" s="53"/>
      <c r="Z159">
        <f>(SUM(Z89:Z158))</f>
        <v>0</v>
      </c>
    </row>
  </sheetData>
  <mergeCells count="116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62:D62"/>
    <mergeCell ref="B63:D63"/>
    <mergeCell ref="B64:D64"/>
    <mergeCell ref="B65:D65"/>
    <mergeCell ref="B66:D66"/>
    <mergeCell ref="B67:D67"/>
    <mergeCell ref="B55:D55"/>
    <mergeCell ref="B56:D56"/>
    <mergeCell ref="B57:D57"/>
    <mergeCell ref="B58:D58"/>
    <mergeCell ref="B59:D59"/>
    <mergeCell ref="B61:D61"/>
    <mergeCell ref="B80:E80"/>
    <mergeCell ref="B81:E81"/>
    <mergeCell ref="B82:E82"/>
    <mergeCell ref="I80:P80"/>
    <mergeCell ref="D89:E89"/>
    <mergeCell ref="D90:E90"/>
    <mergeCell ref="B68:D68"/>
    <mergeCell ref="B70:D70"/>
    <mergeCell ref="B71:D71"/>
    <mergeCell ref="B72:D72"/>
    <mergeCell ref="B74:D74"/>
    <mergeCell ref="B78:V78"/>
    <mergeCell ref="D98:E98"/>
    <mergeCell ref="D99:E99"/>
    <mergeCell ref="D101:E101"/>
    <mergeCell ref="D102:E102"/>
    <mergeCell ref="D103:E103"/>
    <mergeCell ref="D105:E105"/>
    <mergeCell ref="D91:E91"/>
    <mergeCell ref="D92:E92"/>
    <mergeCell ref="D93:E93"/>
    <mergeCell ref="D94:E94"/>
    <mergeCell ref="D95:E95"/>
    <mergeCell ref="D97:E97"/>
    <mergeCell ref="D113:E113"/>
    <mergeCell ref="D115:E115"/>
    <mergeCell ref="D116:E116"/>
    <mergeCell ref="D117:E117"/>
    <mergeCell ref="D118:E118"/>
    <mergeCell ref="D120:E120"/>
    <mergeCell ref="D107:E107"/>
    <mergeCell ref="D108:E108"/>
    <mergeCell ref="D109:E109"/>
    <mergeCell ref="D110:E110"/>
    <mergeCell ref="D111:E111"/>
    <mergeCell ref="D112:E112"/>
    <mergeCell ref="D128:E128"/>
    <mergeCell ref="D130:E130"/>
    <mergeCell ref="D131:E131"/>
    <mergeCell ref="D132:E132"/>
    <mergeCell ref="D133:E133"/>
    <mergeCell ref="D134:E134"/>
    <mergeCell ref="D121:E121"/>
    <mergeCell ref="D122:E122"/>
    <mergeCell ref="D124:E124"/>
    <mergeCell ref="D125:E125"/>
    <mergeCell ref="D126:E126"/>
    <mergeCell ref="D127:E127"/>
    <mergeCell ref="D144:E144"/>
    <mergeCell ref="D145:E145"/>
    <mergeCell ref="D146:E146"/>
    <mergeCell ref="D147:E147"/>
    <mergeCell ref="D148:E148"/>
    <mergeCell ref="D149:E149"/>
    <mergeCell ref="D136:E136"/>
    <mergeCell ref="D137:E137"/>
    <mergeCell ref="D138:E138"/>
    <mergeCell ref="D140:E140"/>
    <mergeCell ref="D142:E142"/>
    <mergeCell ref="D143:E143"/>
    <mergeCell ref="D156:E156"/>
    <mergeCell ref="D158:E158"/>
    <mergeCell ref="D159:E159"/>
    <mergeCell ref="D150:E150"/>
    <mergeCell ref="D151:E151"/>
    <mergeCell ref="D152:E152"/>
    <mergeCell ref="D153:E153"/>
    <mergeCell ref="D154:E154"/>
    <mergeCell ref="D155:E155"/>
  </mergeCells>
  <hyperlinks>
    <hyperlink ref="B1:C1" location="A2:A2" tooltip="Klikni na prechod ku Kryciemu listu..." display="Krycí list rozpočtu" xr:uid="{E9DFEB56-E622-4FB1-B1BA-C2CF0B900728}"/>
    <hyperlink ref="E1:F1" location="A54:A54" tooltip="Klikni na prechod ku rekapitulácii..." display="Rekapitulácia rozpočtu" xr:uid="{749A604A-CCC3-4EF9-83A0-D82A2A71B0EB}"/>
    <hyperlink ref="H1:I1" location="B88:B88" tooltip="Klikni na prechod ku Rozpočet..." display="Rozpočet" xr:uid="{43E45FDE-CD67-4D14-AA7E-D76DBDA6C4D0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Úprava a údržba ZŠ Žalobín / Počítačová učebňa</oddHeader>
    <oddFooter>&amp;RStrana &amp;P z &amp;N    &amp;L&amp;7Spracované systémom Systematic® Kalkulus, tel.: 051 77 10 585</oddFooter>
  </headerFooter>
  <rowBreaks count="2" manualBreakCount="2">
    <brk id="40" max="16383" man="1"/>
    <brk id="7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BA865-2E7F-4A8E-8691-B78DBF8231FC}">
  <dimension ref="A1:AA157"/>
  <sheetViews>
    <sheetView workbookViewId="0">
      <pane ySplit="1" topLeftCell="A132" activePane="bottomLeft" state="frozen"/>
      <selection pane="bottomLeft" activeCell="H91" sqref="H91:H15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9" t="s">
        <v>17</v>
      </c>
      <c r="C1" s="323"/>
      <c r="D1" s="12"/>
      <c r="E1" s="380" t="s">
        <v>0</v>
      </c>
      <c r="F1" s="381"/>
      <c r="G1" s="13"/>
      <c r="H1" s="322" t="s">
        <v>73</v>
      </c>
      <c r="I1" s="323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2" t="s">
        <v>17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  <c r="R2" s="384"/>
      <c r="S2" s="384"/>
      <c r="T2" s="384"/>
      <c r="U2" s="384"/>
      <c r="V2" s="385"/>
      <c r="W2" s="53"/>
    </row>
    <row r="3" spans="1:23" ht="18" customHeight="1" x14ac:dyDescent="0.3">
      <c r="A3" s="15"/>
      <c r="B3" s="386" t="s">
        <v>1</v>
      </c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53"/>
    </row>
    <row r="4" spans="1:23" ht="18" customHeight="1" x14ac:dyDescent="0.3">
      <c r="A4" s="15"/>
      <c r="B4" s="43" t="s">
        <v>200</v>
      </c>
      <c r="C4" s="32"/>
      <c r="D4" s="25"/>
      <c r="E4" s="25"/>
      <c r="F4" s="44" t="s">
        <v>19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20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21</v>
      </c>
      <c r="C6" s="32"/>
      <c r="D6" s="44" t="s">
        <v>22</v>
      </c>
      <c r="E6" s="25"/>
      <c r="F6" s="44" t="s">
        <v>23</v>
      </c>
      <c r="G6" s="44" t="s">
        <v>24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0" t="s">
        <v>25</v>
      </c>
      <c r="C7" s="391"/>
      <c r="D7" s="391"/>
      <c r="E7" s="391"/>
      <c r="F7" s="391"/>
      <c r="G7" s="391"/>
      <c r="H7" s="39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28</v>
      </c>
      <c r="C8" s="46"/>
      <c r="D8" s="28"/>
      <c r="E8" s="28"/>
      <c r="F8" s="50" t="s">
        <v>29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0" t="s">
        <v>26</v>
      </c>
      <c r="C9" s="371"/>
      <c r="D9" s="371"/>
      <c r="E9" s="371"/>
      <c r="F9" s="371"/>
      <c r="G9" s="371"/>
      <c r="H9" s="37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28</v>
      </c>
      <c r="C10" s="32"/>
      <c r="D10" s="25"/>
      <c r="E10" s="25"/>
      <c r="F10" s="44" t="s">
        <v>29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0" t="s">
        <v>27</v>
      </c>
      <c r="C11" s="371"/>
      <c r="D11" s="371"/>
      <c r="E11" s="371"/>
      <c r="F11" s="371"/>
      <c r="G11" s="371"/>
      <c r="H11" s="37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28</v>
      </c>
      <c r="C12" s="32"/>
      <c r="D12" s="25"/>
      <c r="E12" s="25"/>
      <c r="F12" s="44" t="s">
        <v>29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51</v>
      </c>
      <c r="D14" s="61" t="s">
        <v>52</v>
      </c>
      <c r="E14" s="66" t="s">
        <v>53</v>
      </c>
      <c r="F14" s="373" t="s">
        <v>35</v>
      </c>
      <c r="G14" s="374"/>
      <c r="H14" s="365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30</v>
      </c>
      <c r="C15" s="63">
        <f>'SO 15375'!E59</f>
        <v>0</v>
      </c>
      <c r="D15" s="58">
        <f>'SO 15375'!F59</f>
        <v>0</v>
      </c>
      <c r="E15" s="67">
        <f>'SO 15375'!G59</f>
        <v>0</v>
      </c>
      <c r="F15" s="375" t="s">
        <v>36</v>
      </c>
      <c r="G15" s="367"/>
      <c r="H15" s="350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31</v>
      </c>
      <c r="C16" s="92">
        <f>'SO 15375'!E68</f>
        <v>0</v>
      </c>
      <c r="D16" s="93">
        <f>'SO 15375'!F68</f>
        <v>0</v>
      </c>
      <c r="E16" s="94">
        <f>'SO 15375'!G68</f>
        <v>0</v>
      </c>
      <c r="F16" s="376" t="s">
        <v>37</v>
      </c>
      <c r="G16" s="367"/>
      <c r="H16" s="350"/>
      <c r="I16" s="25"/>
      <c r="J16" s="25"/>
      <c r="K16" s="26"/>
      <c r="L16" s="26"/>
      <c r="M16" s="26"/>
      <c r="N16" s="26"/>
      <c r="O16" s="74"/>
      <c r="P16" s="83">
        <f>(SUM(Z89:Z156))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32</v>
      </c>
      <c r="C17" s="63">
        <f>'SO 15375'!E72</f>
        <v>0</v>
      </c>
      <c r="D17" s="58">
        <f>'SO 15375'!F72</f>
        <v>0</v>
      </c>
      <c r="E17" s="67">
        <f>'SO 15375'!G72</f>
        <v>0</v>
      </c>
      <c r="F17" s="377" t="s">
        <v>38</v>
      </c>
      <c r="G17" s="367"/>
      <c r="H17" s="350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33</v>
      </c>
      <c r="C18" s="64"/>
      <c r="D18" s="59"/>
      <c r="E18" s="68"/>
      <c r="F18" s="378"/>
      <c r="G18" s="369"/>
      <c r="H18" s="350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34</v>
      </c>
      <c r="C19" s="65"/>
      <c r="D19" s="60"/>
      <c r="E19" s="69">
        <f>SUM(E15:E18)</f>
        <v>0</v>
      </c>
      <c r="F19" s="362" t="s">
        <v>34</v>
      </c>
      <c r="G19" s="349"/>
      <c r="H19" s="363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44</v>
      </c>
      <c r="C20" s="57"/>
      <c r="D20" s="95"/>
      <c r="E20" s="96"/>
      <c r="F20" s="351" t="s">
        <v>44</v>
      </c>
      <c r="G20" s="364"/>
      <c r="H20" s="365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45</v>
      </c>
      <c r="C21" s="51"/>
      <c r="D21" s="91"/>
      <c r="E21" s="70">
        <f>((E15*U22*0)+(E16*V22*0)+(E17*W22*0))/100</f>
        <v>0</v>
      </c>
      <c r="F21" s="366" t="s">
        <v>48</v>
      </c>
      <c r="G21" s="367"/>
      <c r="H21" s="350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46</v>
      </c>
      <c r="C22" s="34"/>
      <c r="D22" s="72"/>
      <c r="E22" s="71">
        <f>((E15*U23*0)+(E16*V23*0)+(E17*W23*0))/100</f>
        <v>0</v>
      </c>
      <c r="F22" s="366" t="s">
        <v>49</v>
      </c>
      <c r="G22" s="367"/>
      <c r="H22" s="350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47</v>
      </c>
      <c r="C23" s="34"/>
      <c r="D23" s="72"/>
      <c r="E23" s="71">
        <f>((E15*U24*0)+(E16*V24*0)+(E17*W24*0))/100</f>
        <v>0</v>
      </c>
      <c r="F23" s="366" t="s">
        <v>50</v>
      </c>
      <c r="G23" s="367"/>
      <c r="H23" s="350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8"/>
      <c r="G24" s="369"/>
      <c r="H24" s="350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8" t="s">
        <v>34</v>
      </c>
      <c r="G25" s="349"/>
      <c r="H25" s="350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56</v>
      </c>
      <c r="C26" s="98"/>
      <c r="D26" s="100"/>
      <c r="E26" s="106"/>
      <c r="F26" s="351" t="s">
        <v>39</v>
      </c>
      <c r="G26" s="352"/>
      <c r="H26" s="353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4" t="s">
        <v>40</v>
      </c>
      <c r="G27" s="337"/>
      <c r="H27" s="355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6" t="s">
        <v>41</v>
      </c>
      <c r="G28" s="357"/>
      <c r="H28" s="218">
        <f>P27-SUM('SO 15375'!K89:'SO 15375'!K156)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8" t="s">
        <v>42</v>
      </c>
      <c r="G29" s="359"/>
      <c r="H29" s="33">
        <f>SUM('SO 15375'!K89:'SO 15375'!K156)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0" t="s">
        <v>43</v>
      </c>
      <c r="G30" s="361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7"/>
      <c r="G31" s="338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54</v>
      </c>
      <c r="C32" s="102"/>
      <c r="D32" s="19"/>
      <c r="E32" s="111" t="s">
        <v>55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1" t="s">
        <v>0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3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7" t="s">
        <v>25</v>
      </c>
      <c r="C46" s="328"/>
      <c r="D46" s="328"/>
      <c r="E46" s="329"/>
      <c r="F46" s="344" t="s">
        <v>22</v>
      </c>
      <c r="G46" s="328"/>
      <c r="H46" s="329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7" t="s">
        <v>26</v>
      </c>
      <c r="C47" s="328"/>
      <c r="D47" s="328"/>
      <c r="E47" s="329"/>
      <c r="F47" s="344" t="s">
        <v>20</v>
      </c>
      <c r="G47" s="328"/>
      <c r="H47" s="329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7" t="s">
        <v>27</v>
      </c>
      <c r="C48" s="328"/>
      <c r="D48" s="328"/>
      <c r="E48" s="329"/>
      <c r="F48" s="344" t="s">
        <v>60</v>
      </c>
      <c r="G48" s="328"/>
      <c r="H48" s="329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5" t="s">
        <v>1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200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39" t="s">
        <v>57</v>
      </c>
      <c r="C54" s="340"/>
      <c r="D54" s="129"/>
      <c r="E54" s="129" t="s">
        <v>51</v>
      </c>
      <c r="F54" s="129" t="s">
        <v>52</v>
      </c>
      <c r="G54" s="129" t="s">
        <v>34</v>
      </c>
      <c r="H54" s="129" t="s">
        <v>58</v>
      </c>
      <c r="I54" s="129" t="s">
        <v>59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62</v>
      </c>
      <c r="C55" s="317"/>
      <c r="D55" s="317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3" t="s">
        <v>63</v>
      </c>
      <c r="C56" s="334"/>
      <c r="D56" s="334"/>
      <c r="E56" s="140">
        <f>'SO 15375'!L95</f>
        <v>0</v>
      </c>
      <c r="F56" s="140">
        <f>'SO 15375'!M95</f>
        <v>0</v>
      </c>
      <c r="G56" s="140">
        <f>'SO 15375'!I95</f>
        <v>0</v>
      </c>
      <c r="H56" s="141">
        <f>'SO 15375'!S95</f>
        <v>2.2799999999999998</v>
      </c>
      <c r="I56" s="141">
        <f>'SO 15375'!V95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3" t="s">
        <v>64</v>
      </c>
      <c r="C57" s="334"/>
      <c r="D57" s="334"/>
      <c r="E57" s="140">
        <f>'SO 15375'!L99</f>
        <v>0</v>
      </c>
      <c r="F57" s="140">
        <f>'SO 15375'!M99</f>
        <v>0</v>
      </c>
      <c r="G57" s="140">
        <f>'SO 15375'!I99</f>
        <v>0</v>
      </c>
      <c r="H57" s="141">
        <f>'SO 15375'!S99</f>
        <v>0</v>
      </c>
      <c r="I57" s="141">
        <f>'SO 15375'!V99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3" t="s">
        <v>65</v>
      </c>
      <c r="C58" s="334"/>
      <c r="D58" s="334"/>
      <c r="E58" s="140">
        <f>'SO 15375'!L103</f>
        <v>0</v>
      </c>
      <c r="F58" s="140">
        <f>'SO 15375'!M103</f>
        <v>0</v>
      </c>
      <c r="G58" s="140">
        <f>'SO 15375'!I103</f>
        <v>0</v>
      </c>
      <c r="H58" s="141">
        <f>'SO 15375'!S103</f>
        <v>0</v>
      </c>
      <c r="I58" s="141">
        <f>'SO 15375'!V103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62</v>
      </c>
      <c r="C59" s="313"/>
      <c r="D59" s="313"/>
      <c r="E59" s="142">
        <f>'SO 15375'!L105</f>
        <v>0</v>
      </c>
      <c r="F59" s="142">
        <f>'SO 15375'!M105</f>
        <v>0</v>
      </c>
      <c r="G59" s="142">
        <f>'SO 15375'!I105</f>
        <v>0</v>
      </c>
      <c r="H59" s="143">
        <f>'SO 15375'!S105</f>
        <v>2.2799999999999998</v>
      </c>
      <c r="I59" s="143">
        <f>'SO 15375'!V105</f>
        <v>0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"/>
      <c r="B60" s="208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0"/>
      <c r="B61" s="335" t="s">
        <v>66</v>
      </c>
      <c r="C61" s="313"/>
      <c r="D61" s="313"/>
      <c r="E61" s="140"/>
      <c r="F61" s="140"/>
      <c r="G61" s="140"/>
      <c r="H61" s="141"/>
      <c r="I61" s="141"/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3" t="s">
        <v>67</v>
      </c>
      <c r="C62" s="334"/>
      <c r="D62" s="334"/>
      <c r="E62" s="140">
        <f>'SO 15375'!L111</f>
        <v>0</v>
      </c>
      <c r="F62" s="140">
        <f>'SO 15375'!M111</f>
        <v>0</v>
      </c>
      <c r="G62" s="140">
        <f>'SO 15375'!I111</f>
        <v>0</v>
      </c>
      <c r="H62" s="141">
        <f>'SO 15375'!S111</f>
        <v>0</v>
      </c>
      <c r="I62" s="141">
        <f>'SO 15375'!V111</f>
        <v>0.05</v>
      </c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33" t="s">
        <v>68</v>
      </c>
      <c r="C63" s="334"/>
      <c r="D63" s="334"/>
      <c r="E63" s="140">
        <f>'SO 15375'!L115</f>
        <v>0</v>
      </c>
      <c r="F63" s="140">
        <f>'SO 15375'!M115</f>
        <v>0</v>
      </c>
      <c r="G63" s="140">
        <f>'SO 15375'!I115</f>
        <v>0</v>
      </c>
      <c r="H63" s="141">
        <f>'SO 15375'!S115</f>
        <v>0</v>
      </c>
      <c r="I63" s="141">
        <f>'SO 15375'!V115</f>
        <v>0</v>
      </c>
      <c r="J63" s="141"/>
      <c r="K63" s="141"/>
      <c r="L63" s="141"/>
      <c r="M63" s="141"/>
      <c r="N63" s="141"/>
      <c r="O63" s="141"/>
      <c r="P63" s="141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0"/>
      <c r="B64" s="333" t="s">
        <v>143</v>
      </c>
      <c r="C64" s="334"/>
      <c r="D64" s="334"/>
      <c r="E64" s="140">
        <f>'SO 15375'!L120</f>
        <v>0</v>
      </c>
      <c r="F64" s="140">
        <f>'SO 15375'!M120</f>
        <v>0</v>
      </c>
      <c r="G64" s="140">
        <f>'SO 15375'!I120</f>
        <v>0</v>
      </c>
      <c r="H64" s="141">
        <f>'SO 15375'!S120</f>
        <v>0.39</v>
      </c>
      <c r="I64" s="141">
        <f>'SO 15375'!V120</f>
        <v>0</v>
      </c>
      <c r="J64" s="141"/>
      <c r="K64" s="141"/>
      <c r="L64" s="141"/>
      <c r="M64" s="141"/>
      <c r="N64" s="141"/>
      <c r="O64" s="141"/>
      <c r="P64" s="141"/>
      <c r="Q64" s="139"/>
      <c r="R64" s="139"/>
      <c r="S64" s="139"/>
      <c r="T64" s="139"/>
      <c r="U64" s="139"/>
      <c r="V64" s="152"/>
      <c r="W64" s="217"/>
      <c r="X64" s="139"/>
      <c r="Y64" s="139"/>
      <c r="Z64" s="139"/>
    </row>
    <row r="65" spans="1:26" x14ac:dyDescent="0.3">
      <c r="A65" s="10"/>
      <c r="B65" s="333" t="s">
        <v>69</v>
      </c>
      <c r="C65" s="334"/>
      <c r="D65" s="334"/>
      <c r="E65" s="140">
        <f>'SO 15375'!L126</f>
        <v>0</v>
      </c>
      <c r="F65" s="140">
        <f>'SO 15375'!M126</f>
        <v>0</v>
      </c>
      <c r="G65" s="140">
        <f>'SO 15375'!I126</f>
        <v>0</v>
      </c>
      <c r="H65" s="141">
        <f>'SO 15375'!S126</f>
        <v>0</v>
      </c>
      <c r="I65" s="141">
        <f>'SO 15375'!V126</f>
        <v>0</v>
      </c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7"/>
      <c r="X65" s="139"/>
      <c r="Y65" s="139"/>
      <c r="Z65" s="139"/>
    </row>
    <row r="66" spans="1:26" x14ac:dyDescent="0.3">
      <c r="A66" s="10"/>
      <c r="B66" s="333" t="s">
        <v>70</v>
      </c>
      <c r="C66" s="334"/>
      <c r="D66" s="334"/>
      <c r="E66" s="140">
        <f>'SO 15375'!L132</f>
        <v>0</v>
      </c>
      <c r="F66" s="140">
        <f>'SO 15375'!M132</f>
        <v>0</v>
      </c>
      <c r="G66" s="140">
        <f>'SO 15375'!I132</f>
        <v>0</v>
      </c>
      <c r="H66" s="141">
        <f>'SO 15375'!S132</f>
        <v>0.04</v>
      </c>
      <c r="I66" s="141">
        <f>'SO 15375'!V132</f>
        <v>0</v>
      </c>
      <c r="J66" s="141"/>
      <c r="K66" s="141"/>
      <c r="L66" s="141"/>
      <c r="M66" s="141"/>
      <c r="N66" s="141"/>
      <c r="O66" s="141"/>
      <c r="P66" s="141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0"/>
      <c r="B67" s="333" t="s">
        <v>71</v>
      </c>
      <c r="C67" s="334"/>
      <c r="D67" s="334"/>
      <c r="E67" s="140">
        <f>'SO 15375'!L136</f>
        <v>0</v>
      </c>
      <c r="F67" s="140">
        <f>'SO 15375'!M136</f>
        <v>0</v>
      </c>
      <c r="G67" s="140">
        <f>'SO 15375'!I136</f>
        <v>0</v>
      </c>
      <c r="H67" s="141">
        <f>'SO 15375'!S136</f>
        <v>0.01</v>
      </c>
      <c r="I67" s="141">
        <f>'SO 15375'!V136</f>
        <v>0</v>
      </c>
      <c r="J67" s="141"/>
      <c r="K67" s="141"/>
      <c r="L67" s="141"/>
      <c r="M67" s="141"/>
      <c r="N67" s="141"/>
      <c r="O67" s="141"/>
      <c r="P67" s="141"/>
      <c r="Q67" s="139"/>
      <c r="R67" s="139"/>
      <c r="S67" s="139"/>
      <c r="T67" s="139"/>
      <c r="U67" s="139"/>
      <c r="V67" s="152"/>
      <c r="W67" s="217"/>
      <c r="X67" s="139"/>
      <c r="Y67" s="139"/>
      <c r="Z67" s="139"/>
    </row>
    <row r="68" spans="1:26" x14ac:dyDescent="0.3">
      <c r="A68" s="10"/>
      <c r="B68" s="335" t="s">
        <v>66</v>
      </c>
      <c r="C68" s="313"/>
      <c r="D68" s="313"/>
      <c r="E68" s="142">
        <f>'SO 15375'!L138</f>
        <v>0</v>
      </c>
      <c r="F68" s="142">
        <f>'SO 15375'!M138</f>
        <v>0</v>
      </c>
      <c r="G68" s="142">
        <f>'SO 15375'!I138</f>
        <v>0</v>
      </c>
      <c r="H68" s="143">
        <f>'SO 15375'!S138</f>
        <v>0.44</v>
      </c>
      <c r="I68" s="143">
        <f>'SO 15375'!V138</f>
        <v>0.05</v>
      </c>
      <c r="J68" s="143"/>
      <c r="K68" s="143"/>
      <c r="L68" s="143"/>
      <c r="M68" s="143"/>
      <c r="N68" s="143"/>
      <c r="O68" s="143"/>
      <c r="P68" s="143"/>
      <c r="Q68" s="139"/>
      <c r="R68" s="139"/>
      <c r="S68" s="139"/>
      <c r="T68" s="139"/>
      <c r="U68" s="139"/>
      <c r="V68" s="152"/>
      <c r="W68" s="217"/>
      <c r="X68" s="139"/>
      <c r="Y68" s="139"/>
      <c r="Z68" s="139"/>
    </row>
    <row r="69" spans="1:26" x14ac:dyDescent="0.3">
      <c r="A69" s="1"/>
      <c r="B69" s="208"/>
      <c r="C69" s="1"/>
      <c r="D69" s="1"/>
      <c r="E69" s="133"/>
      <c r="F69" s="133"/>
      <c r="G69" s="133"/>
      <c r="H69" s="134"/>
      <c r="I69" s="134"/>
      <c r="J69" s="134"/>
      <c r="K69" s="134"/>
      <c r="L69" s="134"/>
      <c r="M69" s="134"/>
      <c r="N69" s="134"/>
      <c r="O69" s="134"/>
      <c r="P69" s="134"/>
      <c r="V69" s="153"/>
      <c r="W69" s="53"/>
    </row>
    <row r="70" spans="1:26" x14ac:dyDescent="0.3">
      <c r="A70" s="10"/>
      <c r="B70" s="335" t="s">
        <v>144</v>
      </c>
      <c r="C70" s="313"/>
      <c r="D70" s="313"/>
      <c r="E70" s="140"/>
      <c r="F70" s="140"/>
      <c r="G70" s="140"/>
      <c r="H70" s="141"/>
      <c r="I70" s="141"/>
      <c r="J70" s="141"/>
      <c r="K70" s="141"/>
      <c r="L70" s="141"/>
      <c r="M70" s="141"/>
      <c r="N70" s="141"/>
      <c r="O70" s="141"/>
      <c r="P70" s="141"/>
      <c r="Q70" s="139"/>
      <c r="R70" s="139"/>
      <c r="S70" s="139"/>
      <c r="T70" s="139"/>
      <c r="U70" s="139"/>
      <c r="V70" s="152"/>
      <c r="W70" s="217"/>
      <c r="X70" s="139"/>
      <c r="Y70" s="139"/>
      <c r="Z70" s="139"/>
    </row>
    <row r="71" spans="1:26" x14ac:dyDescent="0.3">
      <c r="A71" s="10"/>
      <c r="B71" s="333" t="s">
        <v>145</v>
      </c>
      <c r="C71" s="334"/>
      <c r="D71" s="334"/>
      <c r="E71" s="140">
        <f>'SO 15375'!L154</f>
        <v>0</v>
      </c>
      <c r="F71" s="140">
        <f>'SO 15375'!M154</f>
        <v>0</v>
      </c>
      <c r="G71" s="140">
        <f>'SO 15375'!I154</f>
        <v>0</v>
      </c>
      <c r="H71" s="141">
        <f>'SO 15375'!S154</f>
        <v>0</v>
      </c>
      <c r="I71" s="141">
        <f>'SO 15375'!V154</f>
        <v>0</v>
      </c>
      <c r="J71" s="141"/>
      <c r="K71" s="141"/>
      <c r="L71" s="141"/>
      <c r="M71" s="141"/>
      <c r="N71" s="141"/>
      <c r="O71" s="141"/>
      <c r="P71" s="141"/>
      <c r="Q71" s="139"/>
      <c r="R71" s="139"/>
      <c r="S71" s="139"/>
      <c r="T71" s="139"/>
      <c r="U71" s="139"/>
      <c r="V71" s="152"/>
      <c r="W71" s="217"/>
      <c r="X71" s="139"/>
      <c r="Y71" s="139"/>
      <c r="Z71" s="139"/>
    </row>
    <row r="72" spans="1:26" x14ac:dyDescent="0.3">
      <c r="A72" s="10"/>
      <c r="B72" s="335" t="s">
        <v>144</v>
      </c>
      <c r="C72" s="313"/>
      <c r="D72" s="313"/>
      <c r="E72" s="142">
        <f>'SO 15375'!L156</f>
        <v>0</v>
      </c>
      <c r="F72" s="142">
        <f>'SO 15375'!M156</f>
        <v>0</v>
      </c>
      <c r="G72" s="142">
        <f>'SO 15375'!I156</f>
        <v>0</v>
      </c>
      <c r="H72" s="143">
        <f>'SO 15375'!S156</f>
        <v>0</v>
      </c>
      <c r="I72" s="143">
        <f>'SO 15375'!V156</f>
        <v>0</v>
      </c>
      <c r="J72" s="143"/>
      <c r="K72" s="143"/>
      <c r="L72" s="143"/>
      <c r="M72" s="143"/>
      <c r="N72" s="143"/>
      <c r="O72" s="143"/>
      <c r="P72" s="143"/>
      <c r="Q72" s="139"/>
      <c r="R72" s="139"/>
      <c r="S72" s="139"/>
      <c r="T72" s="139"/>
      <c r="U72" s="139"/>
      <c r="V72" s="152"/>
      <c r="W72" s="217"/>
      <c r="X72" s="139"/>
      <c r="Y72" s="139"/>
      <c r="Z72" s="139"/>
    </row>
    <row r="73" spans="1:26" x14ac:dyDescent="0.3">
      <c r="A73" s="1"/>
      <c r="B73" s="208"/>
      <c r="C73" s="1"/>
      <c r="D73" s="1"/>
      <c r="E73" s="133"/>
      <c r="F73" s="133"/>
      <c r="G73" s="133"/>
      <c r="H73" s="134"/>
      <c r="I73" s="134"/>
      <c r="J73" s="134"/>
      <c r="K73" s="134"/>
      <c r="L73" s="134"/>
      <c r="M73" s="134"/>
      <c r="N73" s="134"/>
      <c r="O73" s="134"/>
      <c r="P73" s="134"/>
      <c r="V73" s="153"/>
      <c r="W73" s="53"/>
    </row>
    <row r="74" spans="1:26" x14ac:dyDescent="0.3">
      <c r="A74" s="144"/>
      <c r="B74" s="318" t="s">
        <v>72</v>
      </c>
      <c r="C74" s="319"/>
      <c r="D74" s="319"/>
      <c r="E74" s="146">
        <f>'SO 15375'!L157</f>
        <v>0</v>
      </c>
      <c r="F74" s="146">
        <f>'SO 15375'!M157</f>
        <v>0</v>
      </c>
      <c r="G74" s="146">
        <f>'SO 15375'!I157</f>
        <v>0</v>
      </c>
      <c r="H74" s="147">
        <f>'SO 15375'!S157</f>
        <v>2.72</v>
      </c>
      <c r="I74" s="147">
        <f>'SO 15375'!V157</f>
        <v>0.05</v>
      </c>
      <c r="J74" s="148"/>
      <c r="K74" s="148"/>
      <c r="L74" s="148"/>
      <c r="M74" s="148"/>
      <c r="N74" s="148"/>
      <c r="O74" s="148"/>
      <c r="P74" s="148"/>
      <c r="Q74" s="149"/>
      <c r="R74" s="149"/>
      <c r="S74" s="149"/>
      <c r="T74" s="149"/>
      <c r="U74" s="149"/>
      <c r="V74" s="154"/>
      <c r="W74" s="217"/>
      <c r="X74" s="145"/>
      <c r="Y74" s="145"/>
      <c r="Z74" s="145"/>
    </row>
    <row r="75" spans="1:26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x14ac:dyDescent="0.3">
      <c r="A77" s="15"/>
      <c r="B77" s="38"/>
      <c r="C77" s="8"/>
      <c r="D77" s="8"/>
      <c r="E77" s="27"/>
      <c r="F77" s="27"/>
      <c r="G77" s="27"/>
      <c r="H77" s="156"/>
      <c r="I77" s="156"/>
      <c r="J77" s="156"/>
      <c r="K77" s="156"/>
      <c r="L77" s="156"/>
      <c r="M77" s="156"/>
      <c r="N77" s="156"/>
      <c r="O77" s="156"/>
      <c r="P77" s="156"/>
      <c r="Q77" s="16"/>
      <c r="R77" s="16"/>
      <c r="S77" s="16"/>
      <c r="T77" s="16"/>
      <c r="U77" s="16"/>
      <c r="V77" s="16"/>
      <c r="W77" s="53"/>
    </row>
    <row r="78" spans="1:26" ht="34.950000000000003" customHeight="1" x14ac:dyDescent="0.3">
      <c r="A78" s="1"/>
      <c r="B78" s="320" t="s">
        <v>73</v>
      </c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53"/>
    </row>
    <row r="79" spans="1:26" x14ac:dyDescent="0.3">
      <c r="A79" s="15"/>
      <c r="B79" s="97"/>
      <c r="C79" s="19"/>
      <c r="D79" s="19"/>
      <c r="E79" s="99"/>
      <c r="F79" s="99"/>
      <c r="G79" s="99"/>
      <c r="H79" s="170"/>
      <c r="I79" s="170"/>
      <c r="J79" s="170"/>
      <c r="K79" s="170"/>
      <c r="L79" s="170"/>
      <c r="M79" s="170"/>
      <c r="N79" s="170"/>
      <c r="O79" s="170"/>
      <c r="P79" s="170"/>
      <c r="Q79" s="20"/>
      <c r="R79" s="20"/>
      <c r="S79" s="20"/>
      <c r="T79" s="20"/>
      <c r="U79" s="20"/>
      <c r="V79" s="20"/>
      <c r="W79" s="53"/>
    </row>
    <row r="80" spans="1:26" ht="19.95" customHeight="1" x14ac:dyDescent="0.3">
      <c r="A80" s="203"/>
      <c r="B80" s="324" t="s">
        <v>25</v>
      </c>
      <c r="C80" s="325"/>
      <c r="D80" s="325"/>
      <c r="E80" s="326"/>
      <c r="F80" s="168"/>
      <c r="G80" s="168"/>
      <c r="H80" s="169" t="s">
        <v>84</v>
      </c>
      <c r="I80" s="330" t="s">
        <v>85</v>
      </c>
      <c r="J80" s="331"/>
      <c r="K80" s="331"/>
      <c r="L80" s="331"/>
      <c r="M80" s="331"/>
      <c r="N80" s="331"/>
      <c r="O80" s="331"/>
      <c r="P80" s="332"/>
      <c r="Q80" s="18"/>
      <c r="R80" s="18"/>
      <c r="S80" s="18"/>
      <c r="T80" s="18"/>
      <c r="U80" s="18"/>
      <c r="V80" s="18"/>
      <c r="W80" s="53"/>
    </row>
    <row r="81" spans="1:26" ht="19.95" customHeight="1" x14ac:dyDescent="0.3">
      <c r="A81" s="203"/>
      <c r="B81" s="327" t="s">
        <v>26</v>
      </c>
      <c r="C81" s="328"/>
      <c r="D81" s="328"/>
      <c r="E81" s="329"/>
      <c r="F81" s="164"/>
      <c r="G81" s="164"/>
      <c r="H81" s="165" t="s">
        <v>20</v>
      </c>
      <c r="I81" s="165"/>
      <c r="J81" s="155"/>
      <c r="K81" s="155"/>
      <c r="L81" s="155"/>
      <c r="M81" s="155"/>
      <c r="N81" s="155"/>
      <c r="O81" s="155"/>
      <c r="P81" s="155"/>
      <c r="Q81" s="11"/>
      <c r="R81" s="11"/>
      <c r="S81" s="11"/>
      <c r="T81" s="11"/>
      <c r="U81" s="11"/>
      <c r="V81" s="11"/>
      <c r="W81" s="53"/>
    </row>
    <row r="82" spans="1:26" ht="19.95" customHeight="1" x14ac:dyDescent="0.3">
      <c r="A82" s="203"/>
      <c r="B82" s="327" t="s">
        <v>27</v>
      </c>
      <c r="C82" s="328"/>
      <c r="D82" s="328"/>
      <c r="E82" s="329"/>
      <c r="F82" s="164"/>
      <c r="G82" s="164"/>
      <c r="H82" s="165" t="s">
        <v>86</v>
      </c>
      <c r="I82" s="165" t="s">
        <v>24</v>
      </c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15"/>
      <c r="B83" s="207" t="s">
        <v>87</v>
      </c>
      <c r="C83" s="3"/>
      <c r="D83" s="3"/>
      <c r="E83" s="14"/>
      <c r="F83" s="14"/>
      <c r="G83" s="14"/>
      <c r="H83" s="155"/>
      <c r="I83" s="15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ht="19.95" customHeight="1" x14ac:dyDescent="0.3">
      <c r="A84" s="15"/>
      <c r="B84" s="207" t="s">
        <v>200</v>
      </c>
      <c r="C84" s="3"/>
      <c r="D84" s="3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1"/>
      <c r="R84" s="11"/>
      <c r="S84" s="11"/>
      <c r="T84" s="11"/>
      <c r="U84" s="11"/>
      <c r="V84" s="11"/>
      <c r="W84" s="53"/>
    </row>
    <row r="85" spans="1:26" ht="19.95" customHeight="1" x14ac:dyDescent="0.3">
      <c r="A85" s="15"/>
      <c r="B85" s="42"/>
      <c r="C85" s="3"/>
      <c r="D85" s="3"/>
      <c r="E85" s="14"/>
      <c r="F85" s="14"/>
      <c r="G85" s="14"/>
      <c r="H85" s="155"/>
      <c r="I85" s="155"/>
      <c r="J85" s="155"/>
      <c r="K85" s="155"/>
      <c r="L85" s="155"/>
      <c r="M85" s="155"/>
      <c r="N85" s="155"/>
      <c r="O85" s="155"/>
      <c r="P85" s="155"/>
      <c r="Q85" s="11"/>
      <c r="R85" s="11"/>
      <c r="S85" s="11"/>
      <c r="T85" s="11"/>
      <c r="U85" s="11"/>
      <c r="V85" s="11"/>
      <c r="W85" s="53"/>
    </row>
    <row r="86" spans="1:26" ht="19.95" customHeight="1" x14ac:dyDescent="0.3">
      <c r="A86" s="15"/>
      <c r="B86" s="42"/>
      <c r="C86" s="3"/>
      <c r="D86" s="3"/>
      <c r="E86" s="14"/>
      <c r="F86" s="14"/>
      <c r="G86" s="14"/>
      <c r="H86" s="155"/>
      <c r="I86" s="155"/>
      <c r="J86" s="155"/>
      <c r="K86" s="155"/>
      <c r="L86" s="155"/>
      <c r="M86" s="155"/>
      <c r="N86" s="155"/>
      <c r="O86" s="155"/>
      <c r="P86" s="155"/>
      <c r="Q86" s="11"/>
      <c r="R86" s="11"/>
      <c r="S86" s="11"/>
      <c r="T86" s="11"/>
      <c r="U86" s="11"/>
      <c r="V86" s="11"/>
      <c r="W86" s="53"/>
    </row>
    <row r="87" spans="1:26" ht="19.95" customHeight="1" x14ac:dyDescent="0.3">
      <c r="A87" s="15"/>
      <c r="B87" s="209" t="s">
        <v>61</v>
      </c>
      <c r="C87" s="166"/>
      <c r="D87" s="166"/>
      <c r="E87" s="14"/>
      <c r="F87" s="14"/>
      <c r="G87" s="14"/>
      <c r="H87" s="155"/>
      <c r="I87" s="155"/>
      <c r="J87" s="155"/>
      <c r="K87" s="155"/>
      <c r="L87" s="155"/>
      <c r="M87" s="155"/>
      <c r="N87" s="155"/>
      <c r="O87" s="155"/>
      <c r="P87" s="155"/>
      <c r="Q87" s="11"/>
      <c r="R87" s="11"/>
      <c r="S87" s="11"/>
      <c r="T87" s="11"/>
      <c r="U87" s="11"/>
      <c r="V87" s="11"/>
      <c r="W87" s="53"/>
    </row>
    <row r="88" spans="1:26" x14ac:dyDescent="0.3">
      <c r="A88" s="2"/>
      <c r="B88" s="210" t="s">
        <v>74</v>
      </c>
      <c r="C88" s="129" t="s">
        <v>75</v>
      </c>
      <c r="D88" s="129" t="s">
        <v>76</v>
      </c>
      <c r="E88" s="157"/>
      <c r="F88" s="157" t="s">
        <v>77</v>
      </c>
      <c r="G88" s="157" t="s">
        <v>78</v>
      </c>
      <c r="H88" s="158" t="s">
        <v>79</v>
      </c>
      <c r="I88" s="158" t="s">
        <v>80</v>
      </c>
      <c r="J88" s="158"/>
      <c r="K88" s="158"/>
      <c r="L88" s="158"/>
      <c r="M88" s="158"/>
      <c r="N88" s="158"/>
      <c r="O88" s="158"/>
      <c r="P88" s="158" t="s">
        <v>81</v>
      </c>
      <c r="Q88" s="159"/>
      <c r="R88" s="159"/>
      <c r="S88" s="129" t="s">
        <v>82</v>
      </c>
      <c r="T88" s="160"/>
      <c r="U88" s="160"/>
      <c r="V88" s="129" t="s">
        <v>83</v>
      </c>
      <c r="W88" s="53"/>
    </row>
    <row r="89" spans="1:26" x14ac:dyDescent="0.3">
      <c r="A89" s="10"/>
      <c r="B89" s="211"/>
      <c r="C89" s="171"/>
      <c r="D89" s="317" t="s">
        <v>62</v>
      </c>
      <c r="E89" s="317"/>
      <c r="F89" s="136"/>
      <c r="G89" s="172"/>
      <c r="H89" s="136"/>
      <c r="I89" s="136"/>
      <c r="J89" s="137"/>
      <c r="K89" s="137"/>
      <c r="L89" s="137"/>
      <c r="M89" s="137"/>
      <c r="N89" s="137"/>
      <c r="O89" s="137"/>
      <c r="P89" s="137"/>
      <c r="Q89" s="135"/>
      <c r="R89" s="135"/>
      <c r="S89" s="135"/>
      <c r="T89" s="135"/>
      <c r="U89" s="135"/>
      <c r="V89" s="196"/>
      <c r="W89" s="217"/>
      <c r="X89" s="139"/>
      <c r="Y89" s="139"/>
      <c r="Z89" s="139"/>
    </row>
    <row r="90" spans="1:26" x14ac:dyDescent="0.3">
      <c r="A90" s="10"/>
      <c r="B90" s="212"/>
      <c r="C90" s="174">
        <v>6</v>
      </c>
      <c r="D90" s="312" t="s">
        <v>63</v>
      </c>
      <c r="E90" s="312"/>
      <c r="F90" s="140"/>
      <c r="G90" s="173"/>
      <c r="H90" s="140"/>
      <c r="I90" s="140"/>
      <c r="J90" s="141"/>
      <c r="K90" s="141"/>
      <c r="L90" s="141"/>
      <c r="M90" s="141"/>
      <c r="N90" s="141"/>
      <c r="O90" s="141"/>
      <c r="P90" s="141"/>
      <c r="Q90" s="10"/>
      <c r="R90" s="10"/>
      <c r="S90" s="10"/>
      <c r="T90" s="10"/>
      <c r="U90" s="10"/>
      <c r="V90" s="197"/>
      <c r="W90" s="217"/>
      <c r="X90" s="139"/>
      <c r="Y90" s="139"/>
      <c r="Z90" s="139"/>
    </row>
    <row r="91" spans="1:26" ht="34.950000000000003" customHeight="1" x14ac:dyDescent="0.3">
      <c r="A91" s="181"/>
      <c r="B91" s="213">
        <v>1</v>
      </c>
      <c r="C91" s="182" t="s">
        <v>93</v>
      </c>
      <c r="D91" s="315" t="s">
        <v>201</v>
      </c>
      <c r="E91" s="315"/>
      <c r="F91" s="176" t="s">
        <v>90</v>
      </c>
      <c r="G91" s="177">
        <v>112.514</v>
      </c>
      <c r="H91" s="176"/>
      <c r="I91" s="176">
        <f>ROUND(G91*(H91),2)</f>
        <v>0</v>
      </c>
      <c r="J91" s="178">
        <f>ROUND(G91*(N91),2)</f>
        <v>111.39</v>
      </c>
      <c r="K91" s="179">
        <f>ROUND(G91*(O91),2)</f>
        <v>0</v>
      </c>
      <c r="L91" s="179">
        <f>ROUND(G91*(H91),2)</f>
        <v>0</v>
      </c>
      <c r="M91" s="179"/>
      <c r="N91" s="179">
        <v>0.99</v>
      </c>
      <c r="O91" s="179"/>
      <c r="P91" s="183">
        <v>5.2999999999999998E-4</v>
      </c>
      <c r="Q91" s="183"/>
      <c r="R91" s="183">
        <v>5.2999999999999998E-4</v>
      </c>
      <c r="S91" s="180">
        <f>ROUND(G91*(P91),3)</f>
        <v>0.06</v>
      </c>
      <c r="T91" s="180"/>
      <c r="U91" s="180"/>
      <c r="V91" s="198"/>
      <c r="W91" s="53"/>
      <c r="Z91">
        <v>0</v>
      </c>
    </row>
    <row r="92" spans="1:26" ht="34.950000000000003" customHeight="1" x14ac:dyDescent="0.3">
      <c r="A92" s="181"/>
      <c r="B92" s="213">
        <v>2</v>
      </c>
      <c r="C92" s="182" t="s">
        <v>95</v>
      </c>
      <c r="D92" s="315" t="s">
        <v>193</v>
      </c>
      <c r="E92" s="315"/>
      <c r="F92" s="176" t="s">
        <v>90</v>
      </c>
      <c r="G92" s="177">
        <v>112.514</v>
      </c>
      <c r="H92" s="176"/>
      <c r="I92" s="176">
        <f>ROUND(G92*(H92),2)</f>
        <v>0</v>
      </c>
      <c r="J92" s="178">
        <f>ROUND(G92*(N92),2)</f>
        <v>472.56</v>
      </c>
      <c r="K92" s="179">
        <f>ROUND(G92*(O92),2)</f>
        <v>0</v>
      </c>
      <c r="L92" s="179">
        <f>ROUND(G92*(H92),2)</f>
        <v>0</v>
      </c>
      <c r="M92" s="179"/>
      <c r="N92" s="179">
        <v>4.2</v>
      </c>
      <c r="O92" s="179"/>
      <c r="P92" s="183">
        <v>6.0000000000000001E-3</v>
      </c>
      <c r="Q92" s="183"/>
      <c r="R92" s="183">
        <v>6.0000000000000001E-3</v>
      </c>
      <c r="S92" s="180">
        <f>ROUND(G92*(P92),3)</f>
        <v>0.67500000000000004</v>
      </c>
      <c r="T92" s="180"/>
      <c r="U92" s="180"/>
      <c r="V92" s="198"/>
      <c r="W92" s="53"/>
      <c r="Z92">
        <v>0</v>
      </c>
    </row>
    <row r="93" spans="1:26" ht="25.05" customHeight="1" x14ac:dyDescent="0.3">
      <c r="A93" s="181"/>
      <c r="B93" s="213">
        <v>3</v>
      </c>
      <c r="C93" s="182" t="s">
        <v>97</v>
      </c>
      <c r="D93" s="315" t="s">
        <v>98</v>
      </c>
      <c r="E93" s="315"/>
      <c r="F93" s="176" t="s">
        <v>90</v>
      </c>
      <c r="G93" s="177">
        <v>112.514</v>
      </c>
      <c r="H93" s="176"/>
      <c r="I93" s="176">
        <f>ROUND(G93*(H93),2)</f>
        <v>0</v>
      </c>
      <c r="J93" s="178">
        <f>ROUND(G93*(N93),2)</f>
        <v>891.11</v>
      </c>
      <c r="K93" s="179">
        <f>ROUND(G93*(O93),2)</f>
        <v>0</v>
      </c>
      <c r="L93" s="179">
        <f>ROUND(G93*(H93),2)</f>
        <v>0</v>
      </c>
      <c r="M93" s="179"/>
      <c r="N93" s="179">
        <v>7.92</v>
      </c>
      <c r="O93" s="179"/>
      <c r="P93" s="183">
        <v>2.8800000000000002E-3</v>
      </c>
      <c r="Q93" s="183"/>
      <c r="R93" s="183">
        <v>2.8800000000000002E-3</v>
      </c>
      <c r="S93" s="180">
        <f>ROUND(G93*(P93),3)</f>
        <v>0.32400000000000001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3">
        <v>4</v>
      </c>
      <c r="C94" s="182" t="s">
        <v>101</v>
      </c>
      <c r="D94" s="315" t="s">
        <v>102</v>
      </c>
      <c r="E94" s="315"/>
      <c r="F94" s="176" t="s">
        <v>90</v>
      </c>
      <c r="G94" s="177">
        <v>112.514</v>
      </c>
      <c r="H94" s="176"/>
      <c r="I94" s="176">
        <f>ROUND(G94*(H94),2)</f>
        <v>0</v>
      </c>
      <c r="J94" s="178">
        <f>ROUND(G94*(N94),2)</f>
        <v>365.67</v>
      </c>
      <c r="K94" s="179">
        <f>ROUND(G94*(O94),2)</f>
        <v>0</v>
      </c>
      <c r="L94" s="179">
        <f>ROUND(G94*(H94),2)</f>
        <v>0</v>
      </c>
      <c r="M94" s="179"/>
      <c r="N94" s="179">
        <v>3.25</v>
      </c>
      <c r="O94" s="179"/>
      <c r="P94" s="183">
        <v>1.089E-2</v>
      </c>
      <c r="Q94" s="183"/>
      <c r="R94" s="183">
        <v>1.089E-2</v>
      </c>
      <c r="S94" s="180">
        <f>ROUND(G94*(P94),3)</f>
        <v>1.2250000000000001</v>
      </c>
      <c r="T94" s="180"/>
      <c r="U94" s="180"/>
      <c r="V94" s="198"/>
      <c r="W94" s="53"/>
      <c r="Z94">
        <v>0</v>
      </c>
    </row>
    <row r="95" spans="1:26" x14ac:dyDescent="0.3">
      <c r="A95" s="10"/>
      <c r="B95" s="212"/>
      <c r="C95" s="174">
        <v>6</v>
      </c>
      <c r="D95" s="312" t="s">
        <v>63</v>
      </c>
      <c r="E95" s="312"/>
      <c r="F95" s="140"/>
      <c r="G95" s="173"/>
      <c r="H95" s="140"/>
      <c r="I95" s="142">
        <f>ROUND((SUM(I90:I94))/1,2)</f>
        <v>0</v>
      </c>
      <c r="J95" s="141"/>
      <c r="K95" s="141"/>
      <c r="L95" s="141">
        <f>ROUND((SUM(L90:L94))/1,2)</f>
        <v>0</v>
      </c>
      <c r="M95" s="141">
        <f>ROUND((SUM(M90:M94))/1,2)</f>
        <v>0</v>
      </c>
      <c r="N95" s="141"/>
      <c r="O95" s="141"/>
      <c r="P95" s="141"/>
      <c r="Q95" s="10"/>
      <c r="R95" s="10"/>
      <c r="S95" s="10">
        <f>ROUND((SUM(S90:S94))/1,2)</f>
        <v>2.2799999999999998</v>
      </c>
      <c r="T95" s="10"/>
      <c r="U95" s="10"/>
      <c r="V95" s="199">
        <f>ROUND((SUM(V90:V94))/1,2)</f>
        <v>0</v>
      </c>
      <c r="W95" s="217"/>
      <c r="X95" s="139"/>
      <c r="Y95" s="139"/>
      <c r="Z95" s="139"/>
    </row>
    <row r="96" spans="1:26" x14ac:dyDescent="0.3">
      <c r="A96" s="1"/>
      <c r="B96" s="208"/>
      <c r="C96" s="1"/>
      <c r="D96" s="1"/>
      <c r="E96" s="133"/>
      <c r="F96" s="133"/>
      <c r="G96" s="167"/>
      <c r="H96" s="133"/>
      <c r="I96" s="133"/>
      <c r="J96" s="134"/>
      <c r="K96" s="134"/>
      <c r="L96" s="134"/>
      <c r="M96" s="134"/>
      <c r="N96" s="134"/>
      <c r="O96" s="134"/>
      <c r="P96" s="134"/>
      <c r="Q96" s="1"/>
      <c r="R96" s="1"/>
      <c r="S96" s="1"/>
      <c r="T96" s="1"/>
      <c r="U96" s="1"/>
      <c r="V96" s="200"/>
      <c r="W96" s="53"/>
    </row>
    <row r="97" spans="1:26" x14ac:dyDescent="0.3">
      <c r="A97" s="10"/>
      <c r="B97" s="212"/>
      <c r="C97" s="174">
        <v>9</v>
      </c>
      <c r="D97" s="312" t="s">
        <v>64</v>
      </c>
      <c r="E97" s="312"/>
      <c r="F97" s="140"/>
      <c r="G97" s="173"/>
      <c r="H97" s="140"/>
      <c r="I97" s="140"/>
      <c r="J97" s="141"/>
      <c r="K97" s="141"/>
      <c r="L97" s="141"/>
      <c r="M97" s="141"/>
      <c r="N97" s="141"/>
      <c r="O97" s="141"/>
      <c r="P97" s="141"/>
      <c r="Q97" s="10"/>
      <c r="R97" s="10"/>
      <c r="S97" s="10"/>
      <c r="T97" s="10"/>
      <c r="U97" s="10"/>
      <c r="V97" s="197"/>
      <c r="W97" s="217"/>
      <c r="X97" s="139"/>
      <c r="Y97" s="139"/>
      <c r="Z97" s="139"/>
    </row>
    <row r="98" spans="1:26" ht="25.05" customHeight="1" x14ac:dyDescent="0.3">
      <c r="A98" s="181"/>
      <c r="B98" s="213">
        <v>5</v>
      </c>
      <c r="C98" s="182" t="s">
        <v>103</v>
      </c>
      <c r="D98" s="315" t="s">
        <v>104</v>
      </c>
      <c r="E98" s="315"/>
      <c r="F98" s="176" t="s">
        <v>90</v>
      </c>
      <c r="G98" s="177">
        <v>37.622999999999998</v>
      </c>
      <c r="H98" s="176"/>
      <c r="I98" s="176">
        <f>ROUND(G98*(H98),2)</f>
        <v>0</v>
      </c>
      <c r="J98" s="178">
        <f>ROUND(G98*(N98),2)</f>
        <v>177.96</v>
      </c>
      <c r="K98" s="179">
        <f>ROUND(G98*(O98),2)</f>
        <v>0</v>
      </c>
      <c r="L98" s="179">
        <f>ROUND(G98*(H98),2)</f>
        <v>0</v>
      </c>
      <c r="M98" s="179"/>
      <c r="N98" s="179">
        <v>4.7300000000000004</v>
      </c>
      <c r="O98" s="179"/>
      <c r="P98" s="183">
        <v>5.0000000000000002E-5</v>
      </c>
      <c r="Q98" s="183"/>
      <c r="R98" s="183">
        <v>5.0000000000000002E-5</v>
      </c>
      <c r="S98" s="180">
        <f>ROUND(G98*(P98),3)</f>
        <v>2E-3</v>
      </c>
      <c r="T98" s="180"/>
      <c r="U98" s="180"/>
      <c r="V98" s="198"/>
      <c r="W98" s="53"/>
      <c r="Z98">
        <v>0</v>
      </c>
    </row>
    <row r="99" spans="1:26" x14ac:dyDescent="0.3">
      <c r="A99" s="10"/>
      <c r="B99" s="212"/>
      <c r="C99" s="174">
        <v>9</v>
      </c>
      <c r="D99" s="312" t="s">
        <v>64</v>
      </c>
      <c r="E99" s="312"/>
      <c r="F99" s="140"/>
      <c r="G99" s="173"/>
      <c r="H99" s="140"/>
      <c r="I99" s="142">
        <f>ROUND((SUM(I97:I98))/1,2)</f>
        <v>0</v>
      </c>
      <c r="J99" s="141"/>
      <c r="K99" s="141"/>
      <c r="L99" s="141">
        <f>ROUND((SUM(L97:L98))/1,2)</f>
        <v>0</v>
      </c>
      <c r="M99" s="141">
        <f>ROUND((SUM(M97:M98))/1,2)</f>
        <v>0</v>
      </c>
      <c r="N99" s="141"/>
      <c r="O99" s="141"/>
      <c r="P99" s="141"/>
      <c r="Q99" s="10"/>
      <c r="R99" s="10"/>
      <c r="S99" s="10">
        <f>ROUND((SUM(S97:S98))/1,2)</f>
        <v>0</v>
      </c>
      <c r="T99" s="10"/>
      <c r="U99" s="10"/>
      <c r="V99" s="199">
        <f>ROUND((SUM(V97:V98))/1,2)</f>
        <v>0</v>
      </c>
      <c r="W99" s="217"/>
      <c r="X99" s="139"/>
      <c r="Y99" s="139"/>
      <c r="Z99" s="139"/>
    </row>
    <row r="100" spans="1:26" x14ac:dyDescent="0.3">
      <c r="A100" s="1"/>
      <c r="B100" s="208"/>
      <c r="C100" s="1"/>
      <c r="D100" s="1"/>
      <c r="E100" s="133"/>
      <c r="F100" s="133"/>
      <c r="G100" s="167"/>
      <c r="H100" s="133"/>
      <c r="I100" s="133"/>
      <c r="J100" s="134"/>
      <c r="K100" s="134"/>
      <c r="L100" s="134"/>
      <c r="M100" s="134"/>
      <c r="N100" s="134"/>
      <c r="O100" s="134"/>
      <c r="P100" s="134"/>
      <c r="Q100" s="1"/>
      <c r="R100" s="1"/>
      <c r="S100" s="1"/>
      <c r="T100" s="1"/>
      <c r="U100" s="1"/>
      <c r="V100" s="200"/>
      <c r="W100" s="53"/>
    </row>
    <row r="101" spans="1:26" x14ac:dyDescent="0.3">
      <c r="A101" s="10"/>
      <c r="B101" s="212"/>
      <c r="C101" s="174">
        <v>99</v>
      </c>
      <c r="D101" s="312" t="s">
        <v>65</v>
      </c>
      <c r="E101" s="312"/>
      <c r="F101" s="140"/>
      <c r="G101" s="173"/>
      <c r="H101" s="140"/>
      <c r="I101" s="140"/>
      <c r="J101" s="141"/>
      <c r="K101" s="141"/>
      <c r="L101" s="141"/>
      <c r="M101" s="141"/>
      <c r="N101" s="141"/>
      <c r="O101" s="141"/>
      <c r="P101" s="141"/>
      <c r="Q101" s="10"/>
      <c r="R101" s="10"/>
      <c r="S101" s="10"/>
      <c r="T101" s="10"/>
      <c r="U101" s="10"/>
      <c r="V101" s="197"/>
      <c r="W101" s="217"/>
      <c r="X101" s="139"/>
      <c r="Y101" s="139"/>
      <c r="Z101" s="139"/>
    </row>
    <row r="102" spans="1:26" ht="25.05" customHeight="1" x14ac:dyDescent="0.3">
      <c r="A102" s="181"/>
      <c r="B102" s="213">
        <v>6</v>
      </c>
      <c r="C102" s="182" t="s">
        <v>105</v>
      </c>
      <c r="D102" s="315" t="s">
        <v>106</v>
      </c>
      <c r="E102" s="315"/>
      <c r="F102" s="176" t="s">
        <v>107</v>
      </c>
      <c r="G102" s="177">
        <v>2.286</v>
      </c>
      <c r="H102" s="176"/>
      <c r="I102" s="176">
        <f>ROUND(G102*(H102),2)</f>
        <v>0</v>
      </c>
      <c r="J102" s="178">
        <f>ROUND(G102*(N102),2)</f>
        <v>83.71</v>
      </c>
      <c r="K102" s="179">
        <f>ROUND(G102*(O102),2)</f>
        <v>0</v>
      </c>
      <c r="L102" s="179">
        <f>ROUND(G102*(H102),2)</f>
        <v>0</v>
      </c>
      <c r="M102" s="179"/>
      <c r="N102" s="179">
        <v>36.619999999999997</v>
      </c>
      <c r="O102" s="179"/>
      <c r="P102" s="183"/>
      <c r="Q102" s="183"/>
      <c r="R102" s="183"/>
      <c r="S102" s="180">
        <f>ROUND(G102*(P102),3)</f>
        <v>0</v>
      </c>
      <c r="T102" s="180"/>
      <c r="U102" s="180"/>
      <c r="V102" s="198"/>
      <c r="W102" s="53"/>
      <c r="Z102">
        <v>0</v>
      </c>
    </row>
    <row r="103" spans="1:26" x14ac:dyDescent="0.3">
      <c r="A103" s="10"/>
      <c r="B103" s="212"/>
      <c r="C103" s="174">
        <v>99</v>
      </c>
      <c r="D103" s="312" t="s">
        <v>65</v>
      </c>
      <c r="E103" s="312"/>
      <c r="F103" s="140"/>
      <c r="G103" s="173"/>
      <c r="H103" s="140"/>
      <c r="I103" s="142">
        <f>ROUND((SUM(I101:I102))/1,2)</f>
        <v>0</v>
      </c>
      <c r="J103" s="141"/>
      <c r="K103" s="141"/>
      <c r="L103" s="141">
        <f>ROUND((SUM(L101:L102))/1,2)</f>
        <v>0</v>
      </c>
      <c r="M103" s="141">
        <f>ROUND((SUM(M101:M102))/1,2)</f>
        <v>0</v>
      </c>
      <c r="N103" s="141"/>
      <c r="O103" s="141"/>
      <c r="P103" s="141"/>
      <c r="Q103" s="10"/>
      <c r="R103" s="10"/>
      <c r="S103" s="10">
        <f>ROUND((SUM(S101:S102))/1,2)</f>
        <v>0</v>
      </c>
      <c r="T103" s="10"/>
      <c r="U103" s="10"/>
      <c r="V103" s="199">
        <f>ROUND((SUM(V101:V102))/1,2)</f>
        <v>0</v>
      </c>
      <c r="W103" s="217"/>
      <c r="X103" s="139"/>
      <c r="Y103" s="139"/>
      <c r="Z103" s="139"/>
    </row>
    <row r="104" spans="1:26" x14ac:dyDescent="0.3">
      <c r="A104" s="1"/>
      <c r="B104" s="208"/>
      <c r="C104" s="1"/>
      <c r="D104" s="1"/>
      <c r="E104" s="133"/>
      <c r="F104" s="133"/>
      <c r="G104" s="167"/>
      <c r="H104" s="133"/>
      <c r="I104" s="133"/>
      <c r="J104" s="134"/>
      <c r="K104" s="134"/>
      <c r="L104" s="134"/>
      <c r="M104" s="134"/>
      <c r="N104" s="134"/>
      <c r="O104" s="134"/>
      <c r="P104" s="134"/>
      <c r="Q104" s="1"/>
      <c r="R104" s="1"/>
      <c r="S104" s="1"/>
      <c r="T104" s="1"/>
      <c r="U104" s="1"/>
      <c r="V104" s="200"/>
      <c r="W104" s="53"/>
    </row>
    <row r="105" spans="1:26" x14ac:dyDescent="0.3">
      <c r="A105" s="10"/>
      <c r="B105" s="212"/>
      <c r="C105" s="10"/>
      <c r="D105" s="313" t="s">
        <v>62</v>
      </c>
      <c r="E105" s="313"/>
      <c r="F105" s="140"/>
      <c r="G105" s="173"/>
      <c r="H105" s="140"/>
      <c r="I105" s="142">
        <f>ROUND((SUM(I89:I104))/2,2)</f>
        <v>0</v>
      </c>
      <c r="J105" s="141"/>
      <c r="K105" s="141"/>
      <c r="L105" s="140">
        <f>ROUND((SUM(L89:L104))/2,2)</f>
        <v>0</v>
      </c>
      <c r="M105" s="140">
        <f>ROUND((SUM(M89:M104))/2,2)</f>
        <v>0</v>
      </c>
      <c r="N105" s="141"/>
      <c r="O105" s="141"/>
      <c r="P105" s="184"/>
      <c r="Q105" s="10"/>
      <c r="R105" s="10"/>
      <c r="S105" s="184">
        <f>ROUND((SUM(S89:S104))/2,2)</f>
        <v>2.2799999999999998</v>
      </c>
      <c r="T105" s="10"/>
      <c r="U105" s="10"/>
      <c r="V105" s="199">
        <f>ROUND((SUM(V89:V104))/2,2)</f>
        <v>0</v>
      </c>
      <c r="W105" s="53"/>
    </row>
    <row r="106" spans="1:26" x14ac:dyDescent="0.3">
      <c r="A106" s="1"/>
      <c r="B106" s="208"/>
      <c r="C106" s="1"/>
      <c r="D106" s="1"/>
      <c r="E106" s="133"/>
      <c r="F106" s="133"/>
      <c r="G106" s="167"/>
      <c r="H106" s="133"/>
      <c r="I106" s="133"/>
      <c r="J106" s="134"/>
      <c r="K106" s="134"/>
      <c r="L106" s="134"/>
      <c r="M106" s="134"/>
      <c r="N106" s="134"/>
      <c r="O106" s="134"/>
      <c r="P106" s="134"/>
      <c r="Q106" s="1"/>
      <c r="R106" s="1"/>
      <c r="S106" s="1"/>
      <c r="T106" s="1"/>
      <c r="U106" s="1"/>
      <c r="V106" s="200"/>
      <c r="W106" s="53"/>
    </row>
    <row r="107" spans="1:26" x14ac:dyDescent="0.3">
      <c r="A107" s="10"/>
      <c r="B107" s="212"/>
      <c r="C107" s="10"/>
      <c r="D107" s="313" t="s">
        <v>66</v>
      </c>
      <c r="E107" s="313"/>
      <c r="F107" s="140"/>
      <c r="G107" s="173"/>
      <c r="H107" s="140"/>
      <c r="I107" s="140"/>
      <c r="J107" s="141"/>
      <c r="K107" s="141"/>
      <c r="L107" s="141"/>
      <c r="M107" s="141"/>
      <c r="N107" s="141"/>
      <c r="O107" s="141"/>
      <c r="P107" s="141"/>
      <c r="Q107" s="10"/>
      <c r="R107" s="10"/>
      <c r="S107" s="10"/>
      <c r="T107" s="10"/>
      <c r="U107" s="10"/>
      <c r="V107" s="197"/>
      <c r="W107" s="217"/>
      <c r="X107" s="139"/>
      <c r="Y107" s="139"/>
      <c r="Z107" s="139"/>
    </row>
    <row r="108" spans="1:26" x14ac:dyDescent="0.3">
      <c r="A108" s="10"/>
      <c r="B108" s="212"/>
      <c r="C108" s="174">
        <v>735</v>
      </c>
      <c r="D108" s="312" t="s">
        <v>67</v>
      </c>
      <c r="E108" s="312"/>
      <c r="F108" s="140"/>
      <c r="G108" s="173"/>
      <c r="H108" s="140"/>
      <c r="I108" s="140"/>
      <c r="J108" s="141"/>
      <c r="K108" s="141"/>
      <c r="L108" s="141"/>
      <c r="M108" s="141"/>
      <c r="N108" s="141"/>
      <c r="O108" s="141"/>
      <c r="P108" s="141"/>
      <c r="Q108" s="10"/>
      <c r="R108" s="10"/>
      <c r="S108" s="10"/>
      <c r="T108" s="10"/>
      <c r="U108" s="10"/>
      <c r="V108" s="197"/>
      <c r="W108" s="217"/>
      <c r="X108" s="139"/>
      <c r="Y108" s="139"/>
      <c r="Z108" s="139"/>
    </row>
    <row r="109" spans="1:26" ht="25.05" customHeight="1" x14ac:dyDescent="0.3">
      <c r="A109" s="181"/>
      <c r="B109" s="213">
        <v>7</v>
      </c>
      <c r="C109" s="182" t="s">
        <v>110</v>
      </c>
      <c r="D109" s="315" t="s">
        <v>111</v>
      </c>
      <c r="E109" s="315"/>
      <c r="F109" s="176" t="s">
        <v>112</v>
      </c>
      <c r="G109" s="177">
        <v>2</v>
      </c>
      <c r="H109" s="176"/>
      <c r="I109" s="176">
        <f>ROUND(G109*(H109),2)</f>
        <v>0</v>
      </c>
      <c r="J109" s="178">
        <f>ROUND(G109*(N109),2)</f>
        <v>8.6199999999999992</v>
      </c>
      <c r="K109" s="179">
        <f>ROUND(G109*(O109),2)</f>
        <v>0</v>
      </c>
      <c r="L109" s="179">
        <f>ROUND(G109*(H109),2)</f>
        <v>0</v>
      </c>
      <c r="M109" s="179"/>
      <c r="N109" s="179">
        <v>4.3099999999999996</v>
      </c>
      <c r="O109" s="179"/>
      <c r="P109" s="183">
        <v>8.0000000000000007E-5</v>
      </c>
      <c r="Q109" s="183"/>
      <c r="R109" s="183">
        <v>8.0000000000000007E-5</v>
      </c>
      <c r="S109" s="180">
        <f>ROUND(G109*(P109),3)</f>
        <v>0</v>
      </c>
      <c r="T109" s="180"/>
      <c r="U109" s="180"/>
      <c r="V109" s="198">
        <f>ROUND(G109*(X109),3)</f>
        <v>4.8000000000000001E-2</v>
      </c>
      <c r="W109" s="53"/>
      <c r="X109">
        <v>2.4E-2</v>
      </c>
      <c r="Z109">
        <v>0</v>
      </c>
    </row>
    <row r="110" spans="1:26" ht="25.05" customHeight="1" x14ac:dyDescent="0.3">
      <c r="A110" s="181"/>
      <c r="B110" s="213">
        <v>8</v>
      </c>
      <c r="C110" s="182" t="s">
        <v>115</v>
      </c>
      <c r="D110" s="315" t="s">
        <v>116</v>
      </c>
      <c r="E110" s="315"/>
      <c r="F110" s="176" t="s">
        <v>112</v>
      </c>
      <c r="G110" s="177">
        <v>2</v>
      </c>
      <c r="H110" s="176"/>
      <c r="I110" s="176">
        <f>ROUND(G110*(H110),2)</f>
        <v>0</v>
      </c>
      <c r="J110" s="178">
        <f>ROUND(G110*(N110),2)</f>
        <v>11.24</v>
      </c>
      <c r="K110" s="179">
        <f>ROUND(G110*(O110),2)</f>
        <v>0</v>
      </c>
      <c r="L110" s="179">
        <f>ROUND(G110*(H110),2)</f>
        <v>0</v>
      </c>
      <c r="M110" s="179"/>
      <c r="N110" s="179">
        <v>5.62</v>
      </c>
      <c r="O110" s="179"/>
      <c r="P110" s="183">
        <v>1.2999999999999999E-4</v>
      </c>
      <c r="Q110" s="183"/>
      <c r="R110" s="183">
        <v>1.2999999999999999E-4</v>
      </c>
      <c r="S110" s="180">
        <f>ROUND(G110*(P110),3)</f>
        <v>0</v>
      </c>
      <c r="T110" s="180"/>
      <c r="U110" s="180"/>
      <c r="V110" s="198"/>
      <c r="W110" s="53"/>
      <c r="Z110">
        <v>0</v>
      </c>
    </row>
    <row r="111" spans="1:26" x14ac:dyDescent="0.3">
      <c r="A111" s="10"/>
      <c r="B111" s="212"/>
      <c r="C111" s="174">
        <v>735</v>
      </c>
      <c r="D111" s="312" t="s">
        <v>67</v>
      </c>
      <c r="E111" s="312"/>
      <c r="F111" s="140"/>
      <c r="G111" s="173"/>
      <c r="H111" s="140"/>
      <c r="I111" s="142">
        <f>ROUND((SUM(I108:I110))/1,2)</f>
        <v>0</v>
      </c>
      <c r="J111" s="141"/>
      <c r="K111" s="141"/>
      <c r="L111" s="141">
        <f>ROUND((SUM(L108:L110))/1,2)</f>
        <v>0</v>
      </c>
      <c r="M111" s="141">
        <f>ROUND((SUM(M108:M110))/1,2)</f>
        <v>0</v>
      </c>
      <c r="N111" s="141"/>
      <c r="O111" s="141"/>
      <c r="P111" s="141"/>
      <c r="Q111" s="10"/>
      <c r="R111" s="10"/>
      <c r="S111" s="10">
        <f>ROUND((SUM(S108:S110))/1,2)</f>
        <v>0</v>
      </c>
      <c r="T111" s="10"/>
      <c r="U111" s="10"/>
      <c r="V111" s="199">
        <f>ROUND((SUM(V108:V110))/1,2)</f>
        <v>0.05</v>
      </c>
      <c r="W111" s="217"/>
      <c r="X111" s="139"/>
      <c r="Y111" s="139"/>
      <c r="Z111" s="139"/>
    </row>
    <row r="112" spans="1:26" x14ac:dyDescent="0.3">
      <c r="A112" s="1"/>
      <c r="B112" s="208"/>
      <c r="C112" s="1"/>
      <c r="D112" s="1"/>
      <c r="E112" s="133"/>
      <c r="F112" s="133"/>
      <c r="G112" s="167"/>
      <c r="H112" s="133"/>
      <c r="I112" s="133"/>
      <c r="J112" s="134"/>
      <c r="K112" s="134"/>
      <c r="L112" s="134"/>
      <c r="M112" s="134"/>
      <c r="N112" s="134"/>
      <c r="O112" s="134"/>
      <c r="P112" s="134"/>
      <c r="Q112" s="1"/>
      <c r="R112" s="1"/>
      <c r="S112" s="1"/>
      <c r="T112" s="1"/>
      <c r="U112" s="1"/>
      <c r="V112" s="200"/>
      <c r="W112" s="53"/>
    </row>
    <row r="113" spans="1:26" x14ac:dyDescent="0.3">
      <c r="A113" s="10"/>
      <c r="B113" s="212"/>
      <c r="C113" s="174">
        <v>744</v>
      </c>
      <c r="D113" s="312" t="s">
        <v>68</v>
      </c>
      <c r="E113" s="312"/>
      <c r="F113" s="140"/>
      <c r="G113" s="173"/>
      <c r="H113" s="140"/>
      <c r="I113" s="140"/>
      <c r="J113" s="141"/>
      <c r="K113" s="141"/>
      <c r="L113" s="141"/>
      <c r="M113" s="141"/>
      <c r="N113" s="141"/>
      <c r="O113" s="141"/>
      <c r="P113" s="141"/>
      <c r="Q113" s="10"/>
      <c r="R113" s="10"/>
      <c r="S113" s="10"/>
      <c r="T113" s="10"/>
      <c r="U113" s="10"/>
      <c r="V113" s="197"/>
      <c r="W113" s="217"/>
      <c r="X113" s="139"/>
      <c r="Y113" s="139"/>
      <c r="Z113" s="139"/>
    </row>
    <row r="114" spans="1:26" ht="25.05" customHeight="1" x14ac:dyDescent="0.3">
      <c r="A114" s="181"/>
      <c r="B114" s="213">
        <v>9</v>
      </c>
      <c r="C114" s="182" t="s">
        <v>119</v>
      </c>
      <c r="D114" s="315" t="s">
        <v>155</v>
      </c>
      <c r="E114" s="315"/>
      <c r="F114" s="176" t="s">
        <v>121</v>
      </c>
      <c r="G114" s="177">
        <v>6</v>
      </c>
      <c r="H114" s="176"/>
      <c r="I114" s="176">
        <f>ROUND(G114*(H114),2)</f>
        <v>0</v>
      </c>
      <c r="J114" s="178">
        <f>ROUND(G114*(N114),2)</f>
        <v>29.04</v>
      </c>
      <c r="K114" s="179">
        <f>ROUND(G114*(O114),2)</f>
        <v>0</v>
      </c>
      <c r="L114" s="179">
        <f>ROUND(G114*(H114),2)</f>
        <v>0</v>
      </c>
      <c r="M114" s="179"/>
      <c r="N114" s="179">
        <v>4.84</v>
      </c>
      <c r="O114" s="179"/>
      <c r="P114" s="183"/>
      <c r="Q114" s="183"/>
      <c r="R114" s="183"/>
      <c r="S114" s="180">
        <f>ROUND(G114*(P114),3)</f>
        <v>0</v>
      </c>
      <c r="T114" s="180"/>
      <c r="U114" s="180"/>
      <c r="V114" s="198"/>
      <c r="W114" s="53"/>
      <c r="Z114">
        <v>0</v>
      </c>
    </row>
    <row r="115" spans="1:26" x14ac:dyDescent="0.3">
      <c r="A115" s="10"/>
      <c r="B115" s="212"/>
      <c r="C115" s="174">
        <v>744</v>
      </c>
      <c r="D115" s="312" t="s">
        <v>68</v>
      </c>
      <c r="E115" s="312"/>
      <c r="F115" s="140"/>
      <c r="G115" s="173"/>
      <c r="H115" s="140"/>
      <c r="I115" s="142">
        <f>ROUND((SUM(I113:I114))/1,2)</f>
        <v>0</v>
      </c>
      <c r="J115" s="141"/>
      <c r="K115" s="141"/>
      <c r="L115" s="141">
        <f>ROUND((SUM(L113:L114))/1,2)</f>
        <v>0</v>
      </c>
      <c r="M115" s="141">
        <f>ROUND((SUM(M113:M114))/1,2)</f>
        <v>0</v>
      </c>
      <c r="N115" s="141"/>
      <c r="O115" s="141"/>
      <c r="P115" s="141"/>
      <c r="Q115" s="10"/>
      <c r="R115" s="10"/>
      <c r="S115" s="10">
        <f>ROUND((SUM(S113:S114))/1,2)</f>
        <v>0</v>
      </c>
      <c r="T115" s="10"/>
      <c r="U115" s="10"/>
      <c r="V115" s="199">
        <f>ROUND((SUM(V113:V114))/1,2)</f>
        <v>0</v>
      </c>
      <c r="W115" s="217"/>
      <c r="X115" s="139"/>
      <c r="Y115" s="139"/>
      <c r="Z115" s="139"/>
    </row>
    <row r="116" spans="1:26" x14ac:dyDescent="0.3">
      <c r="A116" s="1"/>
      <c r="B116" s="208"/>
      <c r="C116" s="1"/>
      <c r="D116" s="1"/>
      <c r="E116" s="133"/>
      <c r="F116" s="133"/>
      <c r="G116" s="167"/>
      <c r="H116" s="133"/>
      <c r="I116" s="133"/>
      <c r="J116" s="134"/>
      <c r="K116" s="134"/>
      <c r="L116" s="134"/>
      <c r="M116" s="134"/>
      <c r="N116" s="134"/>
      <c r="O116" s="134"/>
      <c r="P116" s="134"/>
      <c r="Q116" s="1"/>
      <c r="R116" s="1"/>
      <c r="S116" s="1"/>
      <c r="T116" s="1"/>
      <c r="U116" s="1"/>
      <c r="V116" s="200"/>
      <c r="W116" s="53"/>
    </row>
    <row r="117" spans="1:26" x14ac:dyDescent="0.3">
      <c r="A117" s="10"/>
      <c r="B117" s="212"/>
      <c r="C117" s="174">
        <v>763</v>
      </c>
      <c r="D117" s="312" t="s">
        <v>143</v>
      </c>
      <c r="E117" s="312"/>
      <c r="F117" s="140"/>
      <c r="G117" s="173"/>
      <c r="H117" s="140"/>
      <c r="I117" s="140"/>
      <c r="J117" s="141"/>
      <c r="K117" s="141"/>
      <c r="L117" s="141"/>
      <c r="M117" s="141"/>
      <c r="N117" s="141"/>
      <c r="O117" s="141"/>
      <c r="P117" s="141"/>
      <c r="Q117" s="10"/>
      <c r="R117" s="10"/>
      <c r="S117" s="10"/>
      <c r="T117" s="10"/>
      <c r="U117" s="10"/>
      <c r="V117" s="197"/>
      <c r="W117" s="217"/>
      <c r="X117" s="139"/>
      <c r="Y117" s="139"/>
      <c r="Z117" s="139"/>
    </row>
    <row r="118" spans="1:26" ht="25.05" customHeight="1" x14ac:dyDescent="0.3">
      <c r="A118" s="181"/>
      <c r="B118" s="213">
        <v>10</v>
      </c>
      <c r="C118" s="182" t="s">
        <v>202</v>
      </c>
      <c r="D118" s="315" t="s">
        <v>203</v>
      </c>
      <c r="E118" s="315"/>
      <c r="F118" s="176" t="s">
        <v>90</v>
      </c>
      <c r="G118" s="177">
        <v>37.622999999999998</v>
      </c>
      <c r="H118" s="176"/>
      <c r="I118" s="176">
        <f>ROUND(G118*(H118),2)</f>
        <v>0</v>
      </c>
      <c r="J118" s="178">
        <f>ROUND(G118*(N118),2)</f>
        <v>1954.14</v>
      </c>
      <c r="K118" s="179">
        <f>ROUND(G118*(O118),2)</f>
        <v>0</v>
      </c>
      <c r="L118" s="179">
        <f>ROUND(G118*(H118),2)</f>
        <v>0</v>
      </c>
      <c r="M118" s="179"/>
      <c r="N118" s="179">
        <v>51.94</v>
      </c>
      <c r="O118" s="179"/>
      <c r="P118" s="183">
        <v>1.04623375E-2</v>
      </c>
      <c r="Q118" s="183"/>
      <c r="R118" s="183">
        <v>1.04623375E-2</v>
      </c>
      <c r="S118" s="180">
        <f>ROUND(G118*(P118),3)</f>
        <v>0.39400000000000002</v>
      </c>
      <c r="T118" s="180"/>
      <c r="U118" s="180"/>
      <c r="V118" s="198"/>
      <c r="W118" s="53"/>
      <c r="Z118">
        <v>0</v>
      </c>
    </row>
    <row r="119" spans="1:26" ht="25.05" customHeight="1" x14ac:dyDescent="0.3">
      <c r="A119" s="181"/>
      <c r="B119" s="213">
        <v>11</v>
      </c>
      <c r="C119" s="182" t="s">
        <v>160</v>
      </c>
      <c r="D119" s="315" t="s">
        <v>161</v>
      </c>
      <c r="E119" s="315"/>
      <c r="F119" s="176" t="s">
        <v>107</v>
      </c>
      <c r="G119" s="177">
        <v>0.39400000000000002</v>
      </c>
      <c r="H119" s="176"/>
      <c r="I119" s="176">
        <f>ROUND(G119*(H119),2)</f>
        <v>0</v>
      </c>
      <c r="J119" s="178">
        <f>ROUND(G119*(N119),2)</f>
        <v>21.01</v>
      </c>
      <c r="K119" s="179">
        <f>ROUND(G119*(O119),2)</f>
        <v>0</v>
      </c>
      <c r="L119" s="179">
        <f>ROUND(G119*(H119),2)</f>
        <v>0</v>
      </c>
      <c r="M119" s="179"/>
      <c r="N119" s="179">
        <v>53.33</v>
      </c>
      <c r="O119" s="179"/>
      <c r="P119" s="183"/>
      <c r="Q119" s="183"/>
      <c r="R119" s="183"/>
      <c r="S119" s="180">
        <f>ROUND(G119*(P119),3)</f>
        <v>0</v>
      </c>
      <c r="T119" s="180"/>
      <c r="U119" s="180"/>
      <c r="V119" s="198"/>
      <c r="W119" s="53"/>
      <c r="Z119">
        <v>0</v>
      </c>
    </row>
    <row r="120" spans="1:26" x14ac:dyDescent="0.3">
      <c r="A120" s="10"/>
      <c r="B120" s="212"/>
      <c r="C120" s="174">
        <v>763</v>
      </c>
      <c r="D120" s="312" t="s">
        <v>143</v>
      </c>
      <c r="E120" s="312"/>
      <c r="F120" s="140"/>
      <c r="G120" s="173"/>
      <c r="H120" s="140"/>
      <c r="I120" s="142">
        <f>ROUND((SUM(I117:I119))/1,2)</f>
        <v>0</v>
      </c>
      <c r="J120" s="141"/>
      <c r="K120" s="141"/>
      <c r="L120" s="141">
        <f>ROUND((SUM(L117:L119))/1,2)</f>
        <v>0</v>
      </c>
      <c r="M120" s="141">
        <f>ROUND((SUM(M117:M119))/1,2)</f>
        <v>0</v>
      </c>
      <c r="N120" s="141"/>
      <c r="O120" s="141"/>
      <c r="P120" s="141"/>
      <c r="Q120" s="10"/>
      <c r="R120" s="10"/>
      <c r="S120" s="10">
        <f>ROUND((SUM(S117:S119))/1,2)</f>
        <v>0.39</v>
      </c>
      <c r="T120" s="10"/>
      <c r="U120" s="10"/>
      <c r="V120" s="199">
        <f>ROUND((SUM(V117:V119))/1,2)</f>
        <v>0</v>
      </c>
      <c r="W120" s="217"/>
      <c r="X120" s="139"/>
      <c r="Y120" s="139"/>
      <c r="Z120" s="139"/>
    </row>
    <row r="121" spans="1:26" x14ac:dyDescent="0.3">
      <c r="A121" s="1"/>
      <c r="B121" s="208"/>
      <c r="C121" s="1"/>
      <c r="D121" s="1"/>
      <c r="E121" s="133"/>
      <c r="F121" s="133"/>
      <c r="G121" s="167"/>
      <c r="H121" s="133"/>
      <c r="I121" s="133"/>
      <c r="J121" s="134"/>
      <c r="K121" s="134"/>
      <c r="L121" s="134"/>
      <c r="M121" s="134"/>
      <c r="N121" s="134"/>
      <c r="O121" s="134"/>
      <c r="P121" s="134"/>
      <c r="Q121" s="1"/>
      <c r="R121" s="1"/>
      <c r="S121" s="1"/>
      <c r="T121" s="1"/>
      <c r="U121" s="1"/>
      <c r="V121" s="200"/>
      <c r="W121" s="53"/>
    </row>
    <row r="122" spans="1:26" x14ac:dyDescent="0.3">
      <c r="A122" s="10"/>
      <c r="B122" s="212"/>
      <c r="C122" s="174">
        <v>776</v>
      </c>
      <c r="D122" s="312" t="s">
        <v>69</v>
      </c>
      <c r="E122" s="312"/>
      <c r="F122" s="140"/>
      <c r="G122" s="173"/>
      <c r="H122" s="140"/>
      <c r="I122" s="140"/>
      <c r="J122" s="141"/>
      <c r="K122" s="141"/>
      <c r="L122" s="141"/>
      <c r="M122" s="141"/>
      <c r="N122" s="141"/>
      <c r="O122" s="141"/>
      <c r="P122" s="141"/>
      <c r="Q122" s="10"/>
      <c r="R122" s="10"/>
      <c r="S122" s="10"/>
      <c r="T122" s="10"/>
      <c r="U122" s="10"/>
      <c r="V122" s="197"/>
      <c r="W122" s="217"/>
      <c r="X122" s="139"/>
      <c r="Y122" s="139"/>
      <c r="Z122" s="139"/>
    </row>
    <row r="123" spans="1:26" ht="25.05" customHeight="1" x14ac:dyDescent="0.3">
      <c r="A123" s="181"/>
      <c r="B123" s="213">
        <v>12</v>
      </c>
      <c r="C123" s="182" t="s">
        <v>122</v>
      </c>
      <c r="D123" s="315" t="s">
        <v>123</v>
      </c>
      <c r="E123" s="315"/>
      <c r="F123" s="176" t="s">
        <v>124</v>
      </c>
      <c r="G123" s="177">
        <v>34</v>
      </c>
      <c r="H123" s="176"/>
      <c r="I123" s="176">
        <f>ROUND(G123*(H123),2)</f>
        <v>0</v>
      </c>
      <c r="J123" s="178">
        <f>ROUND(G123*(N123),2)</f>
        <v>22.1</v>
      </c>
      <c r="K123" s="179">
        <f>ROUND(G123*(O123),2)</f>
        <v>0</v>
      </c>
      <c r="L123" s="179">
        <f>ROUND(G123*(H123),2)</f>
        <v>0</v>
      </c>
      <c r="M123" s="179"/>
      <c r="N123" s="179">
        <v>0.65</v>
      </c>
      <c r="O123" s="179"/>
      <c r="P123" s="183">
        <v>1.0000000000000001E-5</v>
      </c>
      <c r="Q123" s="183"/>
      <c r="R123" s="183">
        <v>1.0000000000000001E-5</v>
      </c>
      <c r="S123" s="180">
        <f>ROUND(G123*(P123),3)</f>
        <v>0</v>
      </c>
      <c r="T123" s="180"/>
      <c r="U123" s="180"/>
      <c r="V123" s="198"/>
      <c r="W123" s="53"/>
      <c r="Z123">
        <v>0</v>
      </c>
    </row>
    <row r="124" spans="1:26" ht="25.05" customHeight="1" x14ac:dyDescent="0.3">
      <c r="A124" s="181"/>
      <c r="B124" s="213">
        <v>13</v>
      </c>
      <c r="C124" s="182" t="s">
        <v>125</v>
      </c>
      <c r="D124" s="315" t="s">
        <v>126</v>
      </c>
      <c r="E124" s="315"/>
      <c r="F124" s="176" t="s">
        <v>124</v>
      </c>
      <c r="G124" s="177">
        <v>34</v>
      </c>
      <c r="H124" s="176"/>
      <c r="I124" s="176">
        <f>ROUND(G124*(H124),2)</f>
        <v>0</v>
      </c>
      <c r="J124" s="178">
        <f>ROUND(G124*(N124),2)</f>
        <v>14.62</v>
      </c>
      <c r="K124" s="179">
        <f>ROUND(G124*(O124),2)</f>
        <v>0</v>
      </c>
      <c r="L124" s="179">
        <f>ROUND(G124*(H124),2)</f>
        <v>0</v>
      </c>
      <c r="M124" s="179"/>
      <c r="N124" s="179">
        <v>0.43</v>
      </c>
      <c r="O124" s="179"/>
      <c r="P124" s="183"/>
      <c r="Q124" s="183"/>
      <c r="R124" s="183"/>
      <c r="S124" s="180">
        <f>ROUND(G124*(P124),3)</f>
        <v>0</v>
      </c>
      <c r="T124" s="180"/>
      <c r="U124" s="180"/>
      <c r="V124" s="198"/>
      <c r="W124" s="53"/>
      <c r="Z124">
        <v>0</v>
      </c>
    </row>
    <row r="125" spans="1:26" ht="25.05" customHeight="1" x14ac:dyDescent="0.3">
      <c r="A125" s="181"/>
      <c r="B125" s="214">
        <v>14</v>
      </c>
      <c r="C125" s="191" t="s">
        <v>127</v>
      </c>
      <c r="D125" s="316" t="s">
        <v>128</v>
      </c>
      <c r="E125" s="316"/>
      <c r="F125" s="186" t="s">
        <v>124</v>
      </c>
      <c r="G125" s="187">
        <v>35.36</v>
      </c>
      <c r="H125" s="186"/>
      <c r="I125" s="186">
        <f>ROUND(G125*(H125),2)</f>
        <v>0</v>
      </c>
      <c r="J125" s="188">
        <f>ROUND(G125*(N125),2)</f>
        <v>22.28</v>
      </c>
      <c r="K125" s="189">
        <f>ROUND(G125*(O125),2)</f>
        <v>0</v>
      </c>
      <c r="L125" s="189"/>
      <c r="M125" s="189">
        <f>ROUND(G125*(H125),2)</f>
        <v>0</v>
      </c>
      <c r="N125" s="189">
        <v>0.63</v>
      </c>
      <c r="O125" s="189"/>
      <c r="P125" s="192"/>
      <c r="Q125" s="192"/>
      <c r="R125" s="192"/>
      <c r="S125" s="190">
        <f>ROUND(G125*(P125),3)</f>
        <v>0</v>
      </c>
      <c r="T125" s="190"/>
      <c r="U125" s="190"/>
      <c r="V125" s="201"/>
      <c r="W125" s="53"/>
      <c r="Z125">
        <v>0</v>
      </c>
    </row>
    <row r="126" spans="1:26" x14ac:dyDescent="0.3">
      <c r="A126" s="10"/>
      <c r="B126" s="212"/>
      <c r="C126" s="174">
        <v>776</v>
      </c>
      <c r="D126" s="312" t="s">
        <v>69</v>
      </c>
      <c r="E126" s="312"/>
      <c r="F126" s="140"/>
      <c r="G126" s="173"/>
      <c r="H126" s="140"/>
      <c r="I126" s="142">
        <f>ROUND((SUM(I122:I125))/1,2)</f>
        <v>0</v>
      </c>
      <c r="J126" s="141"/>
      <c r="K126" s="141"/>
      <c r="L126" s="141">
        <f>ROUND((SUM(L122:L125))/1,2)</f>
        <v>0</v>
      </c>
      <c r="M126" s="141">
        <f>ROUND((SUM(M122:M125))/1,2)</f>
        <v>0</v>
      </c>
      <c r="N126" s="141"/>
      <c r="O126" s="141"/>
      <c r="P126" s="141"/>
      <c r="Q126" s="10"/>
      <c r="R126" s="10"/>
      <c r="S126" s="10">
        <f>ROUND((SUM(S122:S125))/1,2)</f>
        <v>0</v>
      </c>
      <c r="T126" s="10"/>
      <c r="U126" s="10"/>
      <c r="V126" s="199">
        <f>ROUND((SUM(V122:V125))/1,2)</f>
        <v>0</v>
      </c>
      <c r="W126" s="217"/>
      <c r="X126" s="139"/>
      <c r="Y126" s="139"/>
      <c r="Z126" s="139"/>
    </row>
    <row r="127" spans="1:26" x14ac:dyDescent="0.3">
      <c r="A127" s="1"/>
      <c r="B127" s="208"/>
      <c r="C127" s="1"/>
      <c r="D127" s="1"/>
      <c r="E127" s="133"/>
      <c r="F127" s="133"/>
      <c r="G127" s="167"/>
      <c r="H127" s="133"/>
      <c r="I127" s="133"/>
      <c r="J127" s="134"/>
      <c r="K127" s="134"/>
      <c r="L127" s="134"/>
      <c r="M127" s="134"/>
      <c r="N127" s="134"/>
      <c r="O127" s="134"/>
      <c r="P127" s="134"/>
      <c r="Q127" s="1"/>
      <c r="R127" s="1"/>
      <c r="S127" s="1"/>
      <c r="T127" s="1"/>
      <c r="U127" s="1"/>
      <c r="V127" s="200"/>
      <c r="W127" s="53"/>
    </row>
    <row r="128" spans="1:26" x14ac:dyDescent="0.3">
      <c r="A128" s="10"/>
      <c r="B128" s="212"/>
      <c r="C128" s="174">
        <v>783</v>
      </c>
      <c r="D128" s="312" t="s">
        <v>70</v>
      </c>
      <c r="E128" s="312"/>
      <c r="F128" s="140"/>
      <c r="G128" s="173"/>
      <c r="H128" s="140"/>
      <c r="I128" s="140"/>
      <c r="J128" s="141"/>
      <c r="K128" s="141"/>
      <c r="L128" s="141"/>
      <c r="M128" s="141"/>
      <c r="N128" s="141"/>
      <c r="O128" s="141"/>
      <c r="P128" s="141"/>
      <c r="Q128" s="10"/>
      <c r="R128" s="10"/>
      <c r="S128" s="10"/>
      <c r="T128" s="10"/>
      <c r="U128" s="10"/>
      <c r="V128" s="197"/>
      <c r="W128" s="217"/>
      <c r="X128" s="139"/>
      <c r="Y128" s="139"/>
      <c r="Z128" s="139"/>
    </row>
    <row r="129" spans="1:26" ht="25.05" customHeight="1" x14ac:dyDescent="0.3">
      <c r="A129" s="181"/>
      <c r="B129" s="213">
        <v>15</v>
      </c>
      <c r="C129" s="182" t="s">
        <v>129</v>
      </c>
      <c r="D129" s="315" t="s">
        <v>130</v>
      </c>
      <c r="E129" s="315"/>
      <c r="F129" s="176" t="s">
        <v>90</v>
      </c>
      <c r="G129" s="177">
        <v>43.204999999999998</v>
      </c>
      <c r="H129" s="176"/>
      <c r="I129" s="176">
        <f>ROUND(G129*(H129),2)</f>
        <v>0</v>
      </c>
      <c r="J129" s="178">
        <f>ROUND(G129*(N129),2)</f>
        <v>336.57</v>
      </c>
      <c r="K129" s="179">
        <f>ROUND(G129*(O129),2)</f>
        <v>0</v>
      </c>
      <c r="L129" s="179">
        <f>ROUND(G129*(H129),2)</f>
        <v>0</v>
      </c>
      <c r="M129" s="179"/>
      <c r="N129" s="179">
        <v>7.79</v>
      </c>
      <c r="O129" s="179"/>
      <c r="P129" s="183">
        <v>4.0000000000000002E-4</v>
      </c>
      <c r="Q129" s="183"/>
      <c r="R129" s="183">
        <v>4.0000000000000002E-4</v>
      </c>
      <c r="S129" s="180">
        <f>ROUND(G129*(P129),3)</f>
        <v>1.7000000000000001E-2</v>
      </c>
      <c r="T129" s="180"/>
      <c r="U129" s="180"/>
      <c r="V129" s="198"/>
      <c r="W129" s="53"/>
      <c r="Z129">
        <v>0</v>
      </c>
    </row>
    <row r="130" spans="1:26" ht="34.950000000000003" customHeight="1" x14ac:dyDescent="0.3">
      <c r="A130" s="181"/>
      <c r="B130" s="213">
        <v>16</v>
      </c>
      <c r="C130" s="182" t="s">
        <v>133</v>
      </c>
      <c r="D130" s="315" t="s">
        <v>196</v>
      </c>
      <c r="E130" s="315"/>
      <c r="F130" s="176" t="s">
        <v>90</v>
      </c>
      <c r="G130" s="177">
        <v>69.308999999999997</v>
      </c>
      <c r="H130" s="176"/>
      <c r="I130" s="176">
        <f>ROUND(G130*(H130),2)</f>
        <v>0</v>
      </c>
      <c r="J130" s="178">
        <f>ROUND(G130*(N130),2)</f>
        <v>225.25</v>
      </c>
      <c r="K130" s="179">
        <f>ROUND(G130*(O130),2)</f>
        <v>0</v>
      </c>
      <c r="L130" s="179">
        <f>ROUND(G130*(H130),2)</f>
        <v>0</v>
      </c>
      <c r="M130" s="179"/>
      <c r="N130" s="179">
        <v>3.25</v>
      </c>
      <c r="O130" s="179"/>
      <c r="P130" s="183">
        <v>3.3E-4</v>
      </c>
      <c r="Q130" s="183"/>
      <c r="R130" s="183">
        <v>3.3E-4</v>
      </c>
      <c r="S130" s="180">
        <f>ROUND(G130*(P130),3)</f>
        <v>2.3E-2</v>
      </c>
      <c r="T130" s="180"/>
      <c r="U130" s="180"/>
      <c r="V130" s="198"/>
      <c r="W130" s="53"/>
      <c r="Z130">
        <v>0</v>
      </c>
    </row>
    <row r="131" spans="1:26" ht="25.05" customHeight="1" x14ac:dyDescent="0.3">
      <c r="A131" s="181"/>
      <c r="B131" s="213">
        <v>17</v>
      </c>
      <c r="C131" s="182" t="s">
        <v>137</v>
      </c>
      <c r="D131" s="315" t="s">
        <v>138</v>
      </c>
      <c r="E131" s="315"/>
      <c r="F131" s="176" t="s">
        <v>90</v>
      </c>
      <c r="G131" s="177">
        <v>112.514</v>
      </c>
      <c r="H131" s="176"/>
      <c r="I131" s="176">
        <f>ROUND(G131*(H131),2)</f>
        <v>0</v>
      </c>
      <c r="J131" s="178">
        <f>ROUND(G131*(N131),2)</f>
        <v>128.27000000000001</v>
      </c>
      <c r="K131" s="179">
        <f>ROUND(G131*(O131),2)</f>
        <v>0</v>
      </c>
      <c r="L131" s="179">
        <f>ROUND(G131*(H131),2)</f>
        <v>0</v>
      </c>
      <c r="M131" s="179"/>
      <c r="N131" s="179">
        <v>1.1400000000000001</v>
      </c>
      <c r="O131" s="179"/>
      <c r="P131" s="183"/>
      <c r="Q131" s="183"/>
      <c r="R131" s="183"/>
      <c r="S131" s="180">
        <f>ROUND(G131*(P131),3)</f>
        <v>0</v>
      </c>
      <c r="T131" s="180"/>
      <c r="U131" s="180"/>
      <c r="V131" s="198"/>
      <c r="W131" s="53"/>
      <c r="Z131">
        <v>0</v>
      </c>
    </row>
    <row r="132" spans="1:26" x14ac:dyDescent="0.3">
      <c r="A132" s="10"/>
      <c r="B132" s="212"/>
      <c r="C132" s="174">
        <v>783</v>
      </c>
      <c r="D132" s="312" t="s">
        <v>70</v>
      </c>
      <c r="E132" s="312"/>
      <c r="F132" s="140"/>
      <c r="G132" s="173"/>
      <c r="H132" s="140"/>
      <c r="I132" s="142">
        <f>ROUND((SUM(I128:I131))/1,2)</f>
        <v>0</v>
      </c>
      <c r="J132" s="141"/>
      <c r="K132" s="141"/>
      <c r="L132" s="141">
        <f>ROUND((SUM(L128:L131))/1,2)</f>
        <v>0</v>
      </c>
      <c r="M132" s="141">
        <f>ROUND((SUM(M128:M131))/1,2)</f>
        <v>0</v>
      </c>
      <c r="N132" s="141"/>
      <c r="O132" s="141"/>
      <c r="P132" s="141"/>
      <c r="Q132" s="10"/>
      <c r="R132" s="10"/>
      <c r="S132" s="10">
        <f>ROUND((SUM(S128:S131))/1,2)</f>
        <v>0.04</v>
      </c>
      <c r="T132" s="10"/>
      <c r="U132" s="10"/>
      <c r="V132" s="199">
        <f>ROUND((SUM(V128:V131))/1,2)</f>
        <v>0</v>
      </c>
      <c r="W132" s="217"/>
      <c r="X132" s="139"/>
      <c r="Y132" s="139"/>
      <c r="Z132" s="139"/>
    </row>
    <row r="133" spans="1:26" x14ac:dyDescent="0.3">
      <c r="A133" s="1"/>
      <c r="B133" s="208"/>
      <c r="C133" s="1"/>
      <c r="D133" s="1"/>
      <c r="E133" s="133"/>
      <c r="F133" s="133"/>
      <c r="G133" s="167"/>
      <c r="H133" s="133"/>
      <c r="I133" s="133"/>
      <c r="J133" s="134"/>
      <c r="K133" s="134"/>
      <c r="L133" s="134"/>
      <c r="M133" s="134"/>
      <c r="N133" s="134"/>
      <c r="O133" s="134"/>
      <c r="P133" s="134"/>
      <c r="Q133" s="1"/>
      <c r="R133" s="1"/>
      <c r="S133" s="1"/>
      <c r="T133" s="1"/>
      <c r="U133" s="1"/>
      <c r="V133" s="200"/>
      <c r="W133" s="53"/>
    </row>
    <row r="134" spans="1:26" x14ac:dyDescent="0.3">
      <c r="A134" s="10"/>
      <c r="B134" s="212"/>
      <c r="C134" s="174">
        <v>784</v>
      </c>
      <c r="D134" s="312" t="s">
        <v>71</v>
      </c>
      <c r="E134" s="312"/>
      <c r="F134" s="10"/>
      <c r="G134" s="173"/>
      <c r="H134" s="140"/>
      <c r="I134" s="14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97"/>
      <c r="W134" s="217"/>
      <c r="X134" s="139"/>
      <c r="Y134" s="139"/>
      <c r="Z134" s="139"/>
    </row>
    <row r="135" spans="1:26" ht="25.05" customHeight="1" x14ac:dyDescent="0.3">
      <c r="A135" s="181"/>
      <c r="B135" s="213">
        <v>18</v>
      </c>
      <c r="C135" s="182" t="s">
        <v>139</v>
      </c>
      <c r="D135" s="315" t="s">
        <v>140</v>
      </c>
      <c r="E135" s="315"/>
      <c r="F135" s="175" t="s">
        <v>90</v>
      </c>
      <c r="G135" s="177">
        <v>37.622999999999998</v>
      </c>
      <c r="H135" s="176"/>
      <c r="I135" s="176">
        <f>ROUND(G135*(H135),2)</f>
        <v>0</v>
      </c>
      <c r="J135" s="175">
        <f>ROUND(G135*(N135),2)</f>
        <v>31.23</v>
      </c>
      <c r="K135" s="180">
        <f>ROUND(G135*(O135),2)</f>
        <v>0</v>
      </c>
      <c r="L135" s="180">
        <f>ROUND(G135*(H135),2)</f>
        <v>0</v>
      </c>
      <c r="M135" s="180"/>
      <c r="N135" s="180">
        <v>0.83</v>
      </c>
      <c r="O135" s="180"/>
      <c r="P135" s="183">
        <v>1.4999999999999999E-4</v>
      </c>
      <c r="Q135" s="183"/>
      <c r="R135" s="183">
        <v>1.4999999999999999E-4</v>
      </c>
      <c r="S135" s="180">
        <f>ROUND(G135*(P135),3)</f>
        <v>6.0000000000000001E-3</v>
      </c>
      <c r="T135" s="180"/>
      <c r="U135" s="180"/>
      <c r="V135" s="198"/>
      <c r="W135" s="53"/>
      <c r="Z135">
        <v>0</v>
      </c>
    </row>
    <row r="136" spans="1:26" x14ac:dyDescent="0.3">
      <c r="A136" s="10"/>
      <c r="B136" s="212"/>
      <c r="C136" s="174">
        <v>784</v>
      </c>
      <c r="D136" s="312" t="s">
        <v>71</v>
      </c>
      <c r="E136" s="312"/>
      <c r="F136" s="10"/>
      <c r="G136" s="173"/>
      <c r="H136" s="140"/>
      <c r="I136" s="142">
        <f>ROUND((SUM(I134:I135))/1,2)</f>
        <v>0</v>
      </c>
      <c r="J136" s="10"/>
      <c r="K136" s="10"/>
      <c r="L136" s="10">
        <f>ROUND((SUM(L134:L135))/1,2)</f>
        <v>0</v>
      </c>
      <c r="M136" s="10">
        <f>ROUND((SUM(M134:M135))/1,2)</f>
        <v>0</v>
      </c>
      <c r="N136" s="10"/>
      <c r="O136" s="10"/>
      <c r="P136" s="10"/>
      <c r="Q136" s="10"/>
      <c r="R136" s="10"/>
      <c r="S136" s="10">
        <f>ROUND((SUM(S134:S135))/1,2)</f>
        <v>0.01</v>
      </c>
      <c r="T136" s="10"/>
      <c r="U136" s="10"/>
      <c r="V136" s="199">
        <f>ROUND((SUM(V134:V135))/1,2)</f>
        <v>0</v>
      </c>
      <c r="W136" s="217"/>
      <c r="X136" s="139"/>
      <c r="Y136" s="139"/>
      <c r="Z136" s="139"/>
    </row>
    <row r="137" spans="1:26" x14ac:dyDescent="0.3">
      <c r="A137" s="1"/>
      <c r="B137" s="208"/>
      <c r="C137" s="1"/>
      <c r="D137" s="1"/>
      <c r="E137" s="1"/>
      <c r="F137" s="1"/>
      <c r="G137" s="167"/>
      <c r="H137" s="133"/>
      <c r="I137" s="13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00"/>
      <c r="W137" s="53"/>
    </row>
    <row r="138" spans="1:26" x14ac:dyDescent="0.3">
      <c r="A138" s="10"/>
      <c r="B138" s="212"/>
      <c r="C138" s="10"/>
      <c r="D138" s="313" t="s">
        <v>66</v>
      </c>
      <c r="E138" s="313"/>
      <c r="F138" s="10"/>
      <c r="G138" s="173"/>
      <c r="H138" s="140"/>
      <c r="I138" s="142">
        <f>ROUND((SUM(I107:I137))/2,2)</f>
        <v>0</v>
      </c>
      <c r="J138" s="10"/>
      <c r="K138" s="10"/>
      <c r="L138" s="140">
        <f>ROUND((SUM(L107:L137))/2,2)</f>
        <v>0</v>
      </c>
      <c r="M138" s="140">
        <f>ROUND((SUM(M107:M137))/2,2)</f>
        <v>0</v>
      </c>
      <c r="N138" s="10"/>
      <c r="O138" s="10"/>
      <c r="P138" s="184"/>
      <c r="Q138" s="10"/>
      <c r="R138" s="10"/>
      <c r="S138" s="184">
        <f>ROUND((SUM(S107:S137))/2,2)</f>
        <v>0.44</v>
      </c>
      <c r="T138" s="10"/>
      <c r="U138" s="10"/>
      <c r="V138" s="199">
        <f>ROUND((SUM(V107:V137))/2,2)</f>
        <v>0.05</v>
      </c>
      <c r="W138" s="53"/>
    </row>
    <row r="139" spans="1:26" x14ac:dyDescent="0.3">
      <c r="A139" s="1"/>
      <c r="B139" s="208"/>
      <c r="C139" s="1"/>
      <c r="D139" s="1"/>
      <c r="E139" s="1"/>
      <c r="F139" s="1"/>
      <c r="G139" s="167"/>
      <c r="H139" s="133"/>
      <c r="I139" s="13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00"/>
      <c r="W139" s="53"/>
    </row>
    <row r="140" spans="1:26" x14ac:dyDescent="0.3">
      <c r="A140" s="10"/>
      <c r="B140" s="212"/>
      <c r="C140" s="10"/>
      <c r="D140" s="313" t="s">
        <v>144</v>
      </c>
      <c r="E140" s="313"/>
      <c r="F140" s="10"/>
      <c r="G140" s="173"/>
      <c r="H140" s="140"/>
      <c r="I140" s="14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97"/>
      <c r="W140" s="217"/>
      <c r="X140" s="139"/>
      <c r="Y140" s="139"/>
      <c r="Z140" s="139"/>
    </row>
    <row r="141" spans="1:26" x14ac:dyDescent="0.3">
      <c r="A141" s="10"/>
      <c r="B141" s="212"/>
      <c r="C141" s="174">
        <v>921</v>
      </c>
      <c r="D141" s="312" t="s">
        <v>145</v>
      </c>
      <c r="E141" s="312"/>
      <c r="F141" s="10"/>
      <c r="G141" s="173"/>
      <c r="H141" s="140"/>
      <c r="I141" s="14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97"/>
      <c r="W141" s="217"/>
      <c r="X141" s="139"/>
      <c r="Y141" s="139"/>
      <c r="Z141" s="139"/>
    </row>
    <row r="142" spans="1:26" ht="25.05" customHeight="1" x14ac:dyDescent="0.3">
      <c r="A142" s="181"/>
      <c r="B142" s="213">
        <v>19</v>
      </c>
      <c r="C142" s="182" t="s">
        <v>165</v>
      </c>
      <c r="D142" s="315" t="s">
        <v>166</v>
      </c>
      <c r="E142" s="315"/>
      <c r="F142" s="175" t="s">
        <v>167</v>
      </c>
      <c r="G142" s="177">
        <v>3</v>
      </c>
      <c r="H142" s="176"/>
      <c r="I142" s="176">
        <f t="shared" ref="I142:I153" si="0">ROUND(G142*(H142),2)</f>
        <v>0</v>
      </c>
      <c r="J142" s="175">
        <f t="shared" ref="J142:J153" si="1">ROUND(G142*(N142),2)</f>
        <v>16.71</v>
      </c>
      <c r="K142" s="180">
        <f t="shared" ref="K142:K153" si="2">ROUND(G142*(O142),2)</f>
        <v>0</v>
      </c>
      <c r="L142" s="180">
        <f>ROUND(G142*(H142),2)</f>
        <v>0</v>
      </c>
      <c r="M142" s="180"/>
      <c r="N142" s="180">
        <v>5.57</v>
      </c>
      <c r="O142" s="180"/>
      <c r="P142" s="183"/>
      <c r="Q142" s="183"/>
      <c r="R142" s="183"/>
      <c r="S142" s="180">
        <f t="shared" ref="S142:S153" si="3">ROUND(G142*(P142),3)</f>
        <v>0</v>
      </c>
      <c r="T142" s="180"/>
      <c r="U142" s="180"/>
      <c r="V142" s="198"/>
      <c r="W142" s="53"/>
      <c r="Z142">
        <v>0</v>
      </c>
    </row>
    <row r="143" spans="1:26" ht="25.05" customHeight="1" x14ac:dyDescent="0.3">
      <c r="A143" s="181"/>
      <c r="B143" s="213">
        <v>20</v>
      </c>
      <c r="C143" s="182" t="s">
        <v>168</v>
      </c>
      <c r="D143" s="315" t="s">
        <v>169</v>
      </c>
      <c r="E143" s="315"/>
      <c r="F143" s="175" t="s">
        <v>167</v>
      </c>
      <c r="G143" s="177">
        <v>6</v>
      </c>
      <c r="H143" s="176"/>
      <c r="I143" s="176">
        <f t="shared" si="0"/>
        <v>0</v>
      </c>
      <c r="J143" s="175">
        <f t="shared" si="1"/>
        <v>132.84</v>
      </c>
      <c r="K143" s="180">
        <f t="shared" si="2"/>
        <v>0</v>
      </c>
      <c r="L143" s="180">
        <f>ROUND(G143*(H143),2)</f>
        <v>0</v>
      </c>
      <c r="M143" s="180"/>
      <c r="N143" s="180">
        <v>22.14</v>
      </c>
      <c r="O143" s="180"/>
      <c r="P143" s="183"/>
      <c r="Q143" s="183"/>
      <c r="R143" s="183"/>
      <c r="S143" s="180">
        <f t="shared" si="3"/>
        <v>0</v>
      </c>
      <c r="T143" s="180"/>
      <c r="U143" s="180"/>
      <c r="V143" s="198"/>
      <c r="W143" s="53"/>
      <c r="Z143">
        <v>0</v>
      </c>
    </row>
    <row r="144" spans="1:26" ht="25.05" customHeight="1" x14ac:dyDescent="0.3">
      <c r="A144" s="181"/>
      <c r="B144" s="213">
        <v>21</v>
      </c>
      <c r="C144" s="182" t="s">
        <v>170</v>
      </c>
      <c r="D144" s="315" t="s">
        <v>171</v>
      </c>
      <c r="E144" s="315"/>
      <c r="F144" s="175" t="s">
        <v>124</v>
      </c>
      <c r="G144" s="177">
        <v>10</v>
      </c>
      <c r="H144" s="176"/>
      <c r="I144" s="176">
        <f t="shared" si="0"/>
        <v>0</v>
      </c>
      <c r="J144" s="175">
        <f t="shared" si="1"/>
        <v>28.2</v>
      </c>
      <c r="K144" s="180">
        <f t="shared" si="2"/>
        <v>0</v>
      </c>
      <c r="L144" s="180">
        <f>ROUND(G144*(H144),2)</f>
        <v>0</v>
      </c>
      <c r="M144" s="180"/>
      <c r="N144" s="180">
        <v>2.82</v>
      </c>
      <c r="O144" s="180"/>
      <c r="P144" s="183"/>
      <c r="Q144" s="183"/>
      <c r="R144" s="183"/>
      <c r="S144" s="180">
        <f t="shared" si="3"/>
        <v>0</v>
      </c>
      <c r="T144" s="180"/>
      <c r="U144" s="180"/>
      <c r="V144" s="198"/>
      <c r="W144" s="53"/>
      <c r="Z144">
        <v>0</v>
      </c>
    </row>
    <row r="145" spans="1:26" ht="25.05" customHeight="1" x14ac:dyDescent="0.3">
      <c r="A145" s="181"/>
      <c r="B145" s="213">
        <v>22</v>
      </c>
      <c r="C145" s="182" t="s">
        <v>172</v>
      </c>
      <c r="D145" s="315" t="s">
        <v>173</v>
      </c>
      <c r="E145" s="315"/>
      <c r="F145" s="175" t="s">
        <v>167</v>
      </c>
      <c r="G145" s="177">
        <v>3</v>
      </c>
      <c r="H145" s="176"/>
      <c r="I145" s="176">
        <f t="shared" si="0"/>
        <v>0</v>
      </c>
      <c r="J145" s="175">
        <f t="shared" si="1"/>
        <v>6.63</v>
      </c>
      <c r="K145" s="180">
        <f t="shared" si="2"/>
        <v>0</v>
      </c>
      <c r="L145" s="180">
        <f>ROUND(G145*(H145),2)</f>
        <v>0</v>
      </c>
      <c r="M145" s="180"/>
      <c r="N145" s="180">
        <v>2.21</v>
      </c>
      <c r="O145" s="180"/>
      <c r="P145" s="183"/>
      <c r="Q145" s="183"/>
      <c r="R145" s="183"/>
      <c r="S145" s="180">
        <f t="shared" si="3"/>
        <v>0</v>
      </c>
      <c r="T145" s="180"/>
      <c r="U145" s="180"/>
      <c r="V145" s="198"/>
      <c r="W145" s="53"/>
      <c r="Z145">
        <v>0</v>
      </c>
    </row>
    <row r="146" spans="1:26" ht="25.05" customHeight="1" x14ac:dyDescent="0.3">
      <c r="A146" s="181"/>
      <c r="B146" s="213">
        <v>23</v>
      </c>
      <c r="C146" s="182" t="s">
        <v>189</v>
      </c>
      <c r="D146" s="315" t="s">
        <v>190</v>
      </c>
      <c r="E146" s="315"/>
      <c r="F146" s="175" t="s">
        <v>112</v>
      </c>
      <c r="G146" s="177">
        <v>1</v>
      </c>
      <c r="H146" s="176"/>
      <c r="I146" s="176">
        <f t="shared" si="0"/>
        <v>0</v>
      </c>
      <c r="J146" s="175">
        <f t="shared" si="1"/>
        <v>114</v>
      </c>
      <c r="K146" s="180">
        <f t="shared" si="2"/>
        <v>0</v>
      </c>
      <c r="L146" s="180">
        <f>ROUND(G146*(H146),2)</f>
        <v>0</v>
      </c>
      <c r="M146" s="180"/>
      <c r="N146" s="180">
        <v>114</v>
      </c>
      <c r="O146" s="180"/>
      <c r="P146" s="183"/>
      <c r="Q146" s="183"/>
      <c r="R146" s="183"/>
      <c r="S146" s="180">
        <f t="shared" si="3"/>
        <v>0</v>
      </c>
      <c r="T146" s="180"/>
      <c r="U146" s="180"/>
      <c r="V146" s="198"/>
      <c r="W146" s="53"/>
      <c r="Z146">
        <v>0</v>
      </c>
    </row>
    <row r="147" spans="1:26" ht="25.05" customHeight="1" x14ac:dyDescent="0.3">
      <c r="A147" s="181"/>
      <c r="B147" s="214">
        <v>24</v>
      </c>
      <c r="C147" s="191" t="s">
        <v>174</v>
      </c>
      <c r="D147" s="316" t="s">
        <v>175</v>
      </c>
      <c r="E147" s="316"/>
      <c r="F147" s="185" t="s">
        <v>124</v>
      </c>
      <c r="G147" s="187">
        <v>10</v>
      </c>
      <c r="H147" s="186"/>
      <c r="I147" s="186">
        <f t="shared" si="0"/>
        <v>0</v>
      </c>
      <c r="J147" s="185">
        <f t="shared" si="1"/>
        <v>17.8</v>
      </c>
      <c r="K147" s="190">
        <f t="shared" si="2"/>
        <v>0</v>
      </c>
      <c r="L147" s="190"/>
      <c r="M147" s="190">
        <f>ROUND(G147*(H147),2)</f>
        <v>0</v>
      </c>
      <c r="N147" s="190">
        <v>1.78</v>
      </c>
      <c r="O147" s="190"/>
      <c r="P147" s="192"/>
      <c r="Q147" s="192"/>
      <c r="R147" s="192"/>
      <c r="S147" s="190">
        <f t="shared" si="3"/>
        <v>0</v>
      </c>
      <c r="T147" s="190"/>
      <c r="U147" s="190"/>
      <c r="V147" s="201"/>
      <c r="W147" s="53"/>
      <c r="Z147">
        <v>0</v>
      </c>
    </row>
    <row r="148" spans="1:26" ht="25.05" customHeight="1" x14ac:dyDescent="0.3">
      <c r="A148" s="181"/>
      <c r="B148" s="214">
        <v>25</v>
      </c>
      <c r="C148" s="191" t="s">
        <v>176</v>
      </c>
      <c r="D148" s="316" t="s">
        <v>177</v>
      </c>
      <c r="E148" s="316"/>
      <c r="F148" s="185" t="s">
        <v>167</v>
      </c>
      <c r="G148" s="187">
        <v>3</v>
      </c>
      <c r="H148" s="186"/>
      <c r="I148" s="186">
        <f t="shared" si="0"/>
        <v>0</v>
      </c>
      <c r="J148" s="185">
        <f t="shared" si="1"/>
        <v>17.52</v>
      </c>
      <c r="K148" s="190">
        <f t="shared" si="2"/>
        <v>0</v>
      </c>
      <c r="L148" s="190"/>
      <c r="M148" s="190">
        <f>ROUND(G148*(H148),2)</f>
        <v>0</v>
      </c>
      <c r="N148" s="190">
        <v>5.84</v>
      </c>
      <c r="O148" s="190"/>
      <c r="P148" s="192"/>
      <c r="Q148" s="192"/>
      <c r="R148" s="192"/>
      <c r="S148" s="190">
        <f t="shared" si="3"/>
        <v>0</v>
      </c>
      <c r="T148" s="190"/>
      <c r="U148" s="190"/>
      <c r="V148" s="201"/>
      <c r="W148" s="53"/>
      <c r="Z148">
        <v>0</v>
      </c>
    </row>
    <row r="149" spans="1:26" ht="25.05" customHeight="1" x14ac:dyDescent="0.3">
      <c r="A149" s="181"/>
      <c r="B149" s="214">
        <v>26</v>
      </c>
      <c r="C149" s="191" t="s">
        <v>178</v>
      </c>
      <c r="D149" s="316" t="s">
        <v>204</v>
      </c>
      <c r="E149" s="316"/>
      <c r="F149" s="185" t="s">
        <v>167</v>
      </c>
      <c r="G149" s="187">
        <v>6</v>
      </c>
      <c r="H149" s="186"/>
      <c r="I149" s="186">
        <f t="shared" si="0"/>
        <v>0</v>
      </c>
      <c r="J149" s="185">
        <f t="shared" si="1"/>
        <v>218.88</v>
      </c>
      <c r="K149" s="190">
        <f t="shared" si="2"/>
        <v>0</v>
      </c>
      <c r="L149" s="190"/>
      <c r="M149" s="190">
        <f>ROUND(G149*(H149),2)</f>
        <v>0</v>
      </c>
      <c r="N149" s="190">
        <v>36.479999999999997</v>
      </c>
      <c r="O149" s="190"/>
      <c r="P149" s="192"/>
      <c r="Q149" s="192"/>
      <c r="R149" s="192"/>
      <c r="S149" s="190">
        <f t="shared" si="3"/>
        <v>0</v>
      </c>
      <c r="T149" s="190"/>
      <c r="U149" s="190"/>
      <c r="V149" s="201"/>
      <c r="W149" s="53"/>
      <c r="Z149">
        <v>0</v>
      </c>
    </row>
    <row r="150" spans="1:26" ht="25.05" customHeight="1" x14ac:dyDescent="0.3">
      <c r="A150" s="181"/>
      <c r="B150" s="214">
        <v>27</v>
      </c>
      <c r="C150" s="191" t="s">
        <v>180</v>
      </c>
      <c r="D150" s="316" t="s">
        <v>181</v>
      </c>
      <c r="E150" s="316"/>
      <c r="F150" s="185" t="s">
        <v>167</v>
      </c>
      <c r="G150" s="187">
        <v>3</v>
      </c>
      <c r="H150" s="186"/>
      <c r="I150" s="186">
        <f t="shared" si="0"/>
        <v>0</v>
      </c>
      <c r="J150" s="185">
        <f t="shared" si="1"/>
        <v>9.0299999999999994</v>
      </c>
      <c r="K150" s="190">
        <f t="shared" si="2"/>
        <v>0</v>
      </c>
      <c r="L150" s="190"/>
      <c r="M150" s="190">
        <f>ROUND(G150*(H150),2)</f>
        <v>0</v>
      </c>
      <c r="N150" s="190">
        <v>3.01</v>
      </c>
      <c r="O150" s="190"/>
      <c r="P150" s="192"/>
      <c r="Q150" s="192"/>
      <c r="R150" s="192"/>
      <c r="S150" s="190">
        <f t="shared" si="3"/>
        <v>0</v>
      </c>
      <c r="T150" s="190"/>
      <c r="U150" s="190"/>
      <c r="V150" s="201"/>
      <c r="W150" s="53"/>
      <c r="Z150">
        <v>0</v>
      </c>
    </row>
    <row r="151" spans="1:26" ht="25.05" customHeight="1" x14ac:dyDescent="0.3">
      <c r="A151" s="181"/>
      <c r="B151" s="214">
        <v>28</v>
      </c>
      <c r="C151" s="191" t="s">
        <v>182</v>
      </c>
      <c r="D151" s="316" t="s">
        <v>183</v>
      </c>
      <c r="E151" s="316"/>
      <c r="F151" s="185" t="s">
        <v>167</v>
      </c>
      <c r="G151" s="187">
        <v>3</v>
      </c>
      <c r="H151" s="186"/>
      <c r="I151" s="186">
        <f t="shared" si="0"/>
        <v>0</v>
      </c>
      <c r="J151" s="185">
        <f t="shared" si="1"/>
        <v>10.65</v>
      </c>
      <c r="K151" s="190">
        <f t="shared" si="2"/>
        <v>0</v>
      </c>
      <c r="L151" s="190"/>
      <c r="M151" s="190">
        <f>ROUND(G151*(H151),2)</f>
        <v>0</v>
      </c>
      <c r="N151" s="190">
        <v>3.55</v>
      </c>
      <c r="O151" s="190"/>
      <c r="P151" s="192"/>
      <c r="Q151" s="192"/>
      <c r="R151" s="192"/>
      <c r="S151" s="190">
        <f t="shared" si="3"/>
        <v>0</v>
      </c>
      <c r="T151" s="190"/>
      <c r="U151" s="190"/>
      <c r="V151" s="201"/>
      <c r="W151" s="53"/>
      <c r="Z151">
        <v>0</v>
      </c>
    </row>
    <row r="152" spans="1:26" ht="25.05" customHeight="1" x14ac:dyDescent="0.3">
      <c r="A152" s="181"/>
      <c r="B152" s="213">
        <v>29</v>
      </c>
      <c r="C152" s="182" t="s">
        <v>184</v>
      </c>
      <c r="D152" s="315" t="s">
        <v>185</v>
      </c>
      <c r="E152" s="315"/>
      <c r="F152" s="175" t="s">
        <v>186</v>
      </c>
      <c r="G152" s="177">
        <v>5</v>
      </c>
      <c r="H152" s="178"/>
      <c r="I152" s="176">
        <f t="shared" si="0"/>
        <v>0</v>
      </c>
      <c r="J152" s="175">
        <f t="shared" si="1"/>
        <v>32.6</v>
      </c>
      <c r="K152" s="180">
        <f t="shared" si="2"/>
        <v>0</v>
      </c>
      <c r="L152" s="180">
        <f>ROUND(G152*(H152),2)</f>
        <v>0</v>
      </c>
      <c r="M152" s="180"/>
      <c r="N152" s="180">
        <v>6.5207999181747436</v>
      </c>
      <c r="O152" s="180"/>
      <c r="P152" s="183"/>
      <c r="Q152" s="183"/>
      <c r="R152" s="183"/>
      <c r="S152" s="180">
        <f t="shared" si="3"/>
        <v>0</v>
      </c>
      <c r="T152" s="180"/>
      <c r="U152" s="180"/>
      <c r="V152" s="198"/>
      <c r="W152" s="53"/>
      <c r="Z152">
        <v>0</v>
      </c>
    </row>
    <row r="153" spans="1:26" ht="25.05" customHeight="1" x14ac:dyDescent="0.3">
      <c r="A153" s="181"/>
      <c r="B153" s="213">
        <v>30</v>
      </c>
      <c r="C153" s="182" t="s">
        <v>187</v>
      </c>
      <c r="D153" s="315" t="s">
        <v>188</v>
      </c>
      <c r="E153" s="315"/>
      <c r="F153" s="175" t="s">
        <v>186</v>
      </c>
      <c r="G153" s="177">
        <v>3</v>
      </c>
      <c r="H153" s="178"/>
      <c r="I153" s="176">
        <f t="shared" si="0"/>
        <v>0</v>
      </c>
      <c r="J153" s="175">
        <f t="shared" si="1"/>
        <v>19.559999999999999</v>
      </c>
      <c r="K153" s="180">
        <f t="shared" si="2"/>
        <v>0</v>
      </c>
      <c r="L153" s="180">
        <f>ROUND(G153*(H153),2)</f>
        <v>0</v>
      </c>
      <c r="M153" s="180"/>
      <c r="N153" s="180">
        <v>6.5207999181747436</v>
      </c>
      <c r="O153" s="180"/>
      <c r="P153" s="183"/>
      <c r="Q153" s="183"/>
      <c r="R153" s="183"/>
      <c r="S153" s="180">
        <f t="shared" si="3"/>
        <v>0</v>
      </c>
      <c r="T153" s="180"/>
      <c r="U153" s="180"/>
      <c r="V153" s="198"/>
      <c r="W153" s="53"/>
      <c r="Z153">
        <v>0</v>
      </c>
    </row>
    <row r="154" spans="1:26" x14ac:dyDescent="0.3">
      <c r="A154" s="10"/>
      <c r="B154" s="212"/>
      <c r="C154" s="174">
        <v>921</v>
      </c>
      <c r="D154" s="312" t="s">
        <v>145</v>
      </c>
      <c r="E154" s="312"/>
      <c r="F154" s="10"/>
      <c r="G154" s="173"/>
      <c r="H154" s="140"/>
      <c r="I154" s="142">
        <f>ROUND((SUM(I141:I153))/1,2)</f>
        <v>0</v>
      </c>
      <c r="J154" s="10"/>
      <c r="K154" s="10"/>
      <c r="L154" s="10">
        <f>ROUND((SUM(L141:L153))/1,2)</f>
        <v>0</v>
      </c>
      <c r="M154" s="10">
        <f>ROUND((SUM(M141:M153))/1,2)</f>
        <v>0</v>
      </c>
      <c r="N154" s="10"/>
      <c r="O154" s="10"/>
      <c r="P154" s="184"/>
      <c r="Q154" s="1"/>
      <c r="R154" s="1"/>
      <c r="S154" s="184">
        <f>ROUND((SUM(S141:S153))/1,2)</f>
        <v>0</v>
      </c>
      <c r="T154" s="2"/>
      <c r="U154" s="2"/>
      <c r="V154" s="199">
        <f>ROUND((SUM(V141:V153))/1,2)</f>
        <v>0</v>
      </c>
      <c r="W154" s="53"/>
    </row>
    <row r="155" spans="1:26" x14ac:dyDescent="0.3">
      <c r="A155" s="1"/>
      <c r="B155" s="208"/>
      <c r="C155" s="1"/>
      <c r="D155" s="1"/>
      <c r="E155" s="1"/>
      <c r="F155" s="1"/>
      <c r="G155" s="167"/>
      <c r="H155" s="133"/>
      <c r="I155" s="13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00"/>
      <c r="W155" s="53"/>
    </row>
    <row r="156" spans="1:26" x14ac:dyDescent="0.3">
      <c r="A156" s="10"/>
      <c r="B156" s="212"/>
      <c r="C156" s="10"/>
      <c r="D156" s="313" t="s">
        <v>144</v>
      </c>
      <c r="E156" s="313"/>
      <c r="F156" s="10"/>
      <c r="G156" s="173"/>
      <c r="H156" s="140"/>
      <c r="I156" s="142">
        <f>ROUND((SUM(I140:I155))/2,2)</f>
        <v>0</v>
      </c>
      <c r="J156" s="10"/>
      <c r="K156" s="10"/>
      <c r="L156" s="10">
        <f>ROUND((SUM(L140:L155))/2,2)</f>
        <v>0</v>
      </c>
      <c r="M156" s="10">
        <f>ROUND((SUM(M140:M155))/2,2)</f>
        <v>0</v>
      </c>
      <c r="N156" s="10"/>
      <c r="O156" s="10"/>
      <c r="P156" s="184"/>
      <c r="Q156" s="1"/>
      <c r="R156" s="1"/>
      <c r="S156" s="184">
        <f>ROUND((SUM(S140:S155))/2,2)</f>
        <v>0</v>
      </c>
      <c r="T156" s="1"/>
      <c r="U156" s="1"/>
      <c r="V156" s="199">
        <f>ROUND((SUM(V140:V155))/2,2)</f>
        <v>0</v>
      </c>
      <c r="W156" s="53"/>
    </row>
    <row r="157" spans="1:26" x14ac:dyDescent="0.3">
      <c r="A157" s="1"/>
      <c r="B157" s="215"/>
      <c r="C157" s="193"/>
      <c r="D157" s="314" t="s">
        <v>72</v>
      </c>
      <c r="E157" s="314"/>
      <c r="F157" s="193"/>
      <c r="G157" s="194"/>
      <c r="H157" s="195"/>
      <c r="I157" s="195">
        <f>ROUND((SUM(I89:I156))/3,2)</f>
        <v>0</v>
      </c>
      <c r="J157" s="193"/>
      <c r="K157" s="193">
        <f>ROUND((SUM(K89:K156))/3,2)</f>
        <v>0</v>
      </c>
      <c r="L157" s="193">
        <f>ROUND((SUM(L89:L156))/3,2)</f>
        <v>0</v>
      </c>
      <c r="M157" s="193">
        <f>ROUND((SUM(M89:M156))/3,2)</f>
        <v>0</v>
      </c>
      <c r="N157" s="193"/>
      <c r="O157" s="193"/>
      <c r="P157" s="194"/>
      <c r="Q157" s="193"/>
      <c r="R157" s="193"/>
      <c r="S157" s="194">
        <f>ROUND((SUM(S89:S156))/3,2)</f>
        <v>2.72</v>
      </c>
      <c r="T157" s="193"/>
      <c r="U157" s="193"/>
      <c r="V157" s="202">
        <f>ROUND((SUM(V89:V156))/3,2)</f>
        <v>0.05</v>
      </c>
      <c r="W157" s="53"/>
      <c r="Z157">
        <f>(SUM(Z89:Z156))</f>
        <v>0</v>
      </c>
    </row>
  </sheetData>
  <mergeCells count="114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62:D62"/>
    <mergeCell ref="B63:D63"/>
    <mergeCell ref="B64:D64"/>
    <mergeCell ref="B65:D65"/>
    <mergeCell ref="B66:D66"/>
    <mergeCell ref="B67:D67"/>
    <mergeCell ref="B55:D55"/>
    <mergeCell ref="B56:D56"/>
    <mergeCell ref="B57:D57"/>
    <mergeCell ref="B58:D58"/>
    <mergeCell ref="B59:D59"/>
    <mergeCell ref="B61:D61"/>
    <mergeCell ref="I80:P80"/>
    <mergeCell ref="D89:E89"/>
    <mergeCell ref="D90:E90"/>
    <mergeCell ref="B68:D68"/>
    <mergeCell ref="B70:D70"/>
    <mergeCell ref="B71:D71"/>
    <mergeCell ref="B72:D72"/>
    <mergeCell ref="B74:D74"/>
    <mergeCell ref="B78:V78"/>
    <mergeCell ref="D91:E91"/>
    <mergeCell ref="D92:E92"/>
    <mergeCell ref="D93:E93"/>
    <mergeCell ref="D94:E94"/>
    <mergeCell ref="D95:E95"/>
    <mergeCell ref="D97:E97"/>
    <mergeCell ref="B80:E80"/>
    <mergeCell ref="B81:E81"/>
    <mergeCell ref="B82:E82"/>
    <mergeCell ref="D107:E107"/>
    <mergeCell ref="D108:E108"/>
    <mergeCell ref="D109:E109"/>
    <mergeCell ref="D110:E110"/>
    <mergeCell ref="D111:E111"/>
    <mergeCell ref="D113:E113"/>
    <mergeCell ref="D98:E98"/>
    <mergeCell ref="D99:E99"/>
    <mergeCell ref="D101:E101"/>
    <mergeCell ref="D102:E102"/>
    <mergeCell ref="D103:E103"/>
    <mergeCell ref="D105:E105"/>
    <mergeCell ref="D122:E122"/>
    <mergeCell ref="D123:E123"/>
    <mergeCell ref="D124:E124"/>
    <mergeCell ref="D125:E125"/>
    <mergeCell ref="D126:E126"/>
    <mergeCell ref="D128:E128"/>
    <mergeCell ref="D114:E114"/>
    <mergeCell ref="D115:E115"/>
    <mergeCell ref="D117:E117"/>
    <mergeCell ref="D118:E118"/>
    <mergeCell ref="D119:E119"/>
    <mergeCell ref="D120:E120"/>
    <mergeCell ref="D136:E136"/>
    <mergeCell ref="D138:E138"/>
    <mergeCell ref="D140:E140"/>
    <mergeCell ref="D141:E141"/>
    <mergeCell ref="D142:E142"/>
    <mergeCell ref="D143:E143"/>
    <mergeCell ref="D129:E129"/>
    <mergeCell ref="D130:E130"/>
    <mergeCell ref="D131:E131"/>
    <mergeCell ref="D132:E132"/>
    <mergeCell ref="D134:E134"/>
    <mergeCell ref="D135:E135"/>
    <mergeCell ref="D157:E157"/>
    <mergeCell ref="D150:E150"/>
    <mergeCell ref="D151:E151"/>
    <mergeCell ref="D152:E152"/>
    <mergeCell ref="D153:E153"/>
    <mergeCell ref="D154:E154"/>
    <mergeCell ref="D156:E156"/>
    <mergeCell ref="D144:E144"/>
    <mergeCell ref="D145:E145"/>
    <mergeCell ref="D146:E146"/>
    <mergeCell ref="D147:E147"/>
    <mergeCell ref="D148:E148"/>
    <mergeCell ref="D149:E149"/>
  </mergeCells>
  <hyperlinks>
    <hyperlink ref="B1:C1" location="A2:A2" tooltip="Klikni na prechod ku Kryciemu listu..." display="Krycí list rozpočtu" xr:uid="{25B70792-D173-4C9B-A00D-A8C4DE961F2B}"/>
    <hyperlink ref="E1:F1" location="A54:A54" tooltip="Klikni na prechod ku rekapitulácii..." display="Rekapitulácia rozpočtu" xr:uid="{7E39C378-BABF-455F-B7C3-FF30F2F461E1}"/>
    <hyperlink ref="H1:I1" location="B88:B88" tooltip="Klikni na prechod ku Rozpočet..." display="Rozpočet" xr:uid="{DCCDAC83-C491-4E6A-8B63-4FC70AF59A25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Úprava a údržba ZŠ Žalobín / Chodba</oddHeader>
    <oddFooter>&amp;RStrana &amp;P z &amp;N    &amp;L&amp;7Spracované systémom Systematic® Kalkulus, tel.: 051 77 10 585</oddFooter>
  </headerFooter>
  <rowBreaks count="2" manualBreakCount="2">
    <brk id="40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5</vt:i4>
      </vt:variant>
    </vt:vector>
  </HeadingPairs>
  <TitlesOfParts>
    <vt:vector size="12" baseType="lpstr">
      <vt:lpstr>Rekapitulácia</vt:lpstr>
      <vt:lpstr>Krycí list stavby</vt:lpstr>
      <vt:lpstr>SO 15370</vt:lpstr>
      <vt:lpstr>SO 15371</vt:lpstr>
      <vt:lpstr>SO 15372</vt:lpstr>
      <vt:lpstr>SO 15374</vt:lpstr>
      <vt:lpstr>SO 15375</vt:lpstr>
      <vt:lpstr>'SO 15370'!Oblasť_tlače</vt:lpstr>
      <vt:lpstr>'SO 15371'!Oblasť_tlače</vt:lpstr>
      <vt:lpstr>'SO 15372'!Oblasť_tlače</vt:lpstr>
      <vt:lpstr>'SO 15374'!Oblasť_tlače</vt:lpstr>
      <vt:lpstr>'SO 15375'!Oblasť_tlače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2021-07-12T07:34:29Z</dcterms:created>
  <dcterms:modified xsi:type="dcterms:W3CDTF">2021-07-12T08:03:24Z</dcterms:modified>
</cp:coreProperties>
</file>