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Žalobín\"/>
    </mc:Choice>
  </mc:AlternateContent>
  <xr:revisionPtr revIDLastSave="0" documentId="13_ncr:1_{C7A2DDF2-9BE5-4564-8128-5A113F6415D1}" xr6:coauthVersionLast="45" xr6:coauthVersionMax="45" xr10:uidLastSave="{00000000-0000-0000-0000-000000000000}"/>
  <bookViews>
    <workbookView xWindow="28680" yWindow="-120" windowWidth="29040" windowHeight="15840" xr2:uid="{80A09396-C39D-4C09-9B3C-0A9C34262D89}"/>
  </bookViews>
  <sheets>
    <sheet name="Rekapitulácia" sheetId="1" r:id="rId1"/>
    <sheet name="SO 14973" sheetId="2" r:id="rId2"/>
    <sheet name="SO 14974" sheetId="3" r:id="rId3"/>
  </sheets>
  <definedNames>
    <definedName name="_xlnm.Print_Area" localSheetId="1">'SO 14973'!$B$2:$V$106</definedName>
    <definedName name="_xlnm.Print_Area" localSheetId="2">'SO 14974'!$B$2:$V$94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D9" i="1"/>
  <c r="E8" i="1"/>
  <c r="E7" i="1"/>
  <c r="E9" i="1" s="1"/>
  <c r="K8" i="1"/>
  <c r="H29" i="3"/>
  <c r="P29" i="3" s="1"/>
  <c r="P16" i="3"/>
  <c r="Z94" i="3"/>
  <c r="V93" i="3"/>
  <c r="I59" i="3" s="1"/>
  <c r="F58" i="3"/>
  <c r="V91" i="3"/>
  <c r="I58" i="3" s="1"/>
  <c r="M91" i="3"/>
  <c r="K90" i="3"/>
  <c r="J90" i="3"/>
  <c r="S90" i="3"/>
  <c r="S91" i="3" s="1"/>
  <c r="H58" i="3" s="1"/>
  <c r="L90" i="3"/>
  <c r="L91" i="3" s="1"/>
  <c r="E58" i="3" s="1"/>
  <c r="I90" i="3"/>
  <c r="I91" i="3" s="1"/>
  <c r="G58" i="3" s="1"/>
  <c r="S87" i="3"/>
  <c r="H57" i="3" s="1"/>
  <c r="V87" i="3"/>
  <c r="I57" i="3" s="1"/>
  <c r="K86" i="3"/>
  <c r="J86" i="3"/>
  <c r="S86" i="3"/>
  <c r="L86" i="3"/>
  <c r="I86" i="3"/>
  <c r="K85" i="3"/>
  <c r="J85" i="3"/>
  <c r="S85" i="3"/>
  <c r="L85" i="3"/>
  <c r="L87" i="3" s="1"/>
  <c r="E57" i="3" s="1"/>
  <c r="I85" i="3"/>
  <c r="K84" i="3"/>
  <c r="J84" i="3"/>
  <c r="S84" i="3"/>
  <c r="M84" i="3"/>
  <c r="M87" i="3" s="1"/>
  <c r="I84" i="3"/>
  <c r="F56" i="3"/>
  <c r="V81" i="3"/>
  <c r="V94" i="3" s="1"/>
  <c r="I61" i="3" s="1"/>
  <c r="M81" i="3"/>
  <c r="K80" i="3"/>
  <c r="J80" i="3"/>
  <c r="S80" i="3"/>
  <c r="L80" i="3"/>
  <c r="I80" i="3"/>
  <c r="K79" i="3"/>
  <c r="J79" i="3"/>
  <c r="S79" i="3"/>
  <c r="L79" i="3"/>
  <c r="I79" i="3"/>
  <c r="K78" i="3"/>
  <c r="K94" i="3" s="1"/>
  <c r="J78" i="3"/>
  <c r="S78" i="3"/>
  <c r="L78" i="3"/>
  <c r="I78" i="3"/>
  <c r="I81" i="3" s="1"/>
  <c r="G56" i="3" s="1"/>
  <c r="P19" i="3"/>
  <c r="K7" i="1"/>
  <c r="H29" i="2"/>
  <c r="P29" i="2" s="1"/>
  <c r="P16" i="2"/>
  <c r="Z106" i="2"/>
  <c r="F59" i="2"/>
  <c r="V103" i="2"/>
  <c r="I59" i="2" s="1"/>
  <c r="M103" i="2"/>
  <c r="K102" i="2"/>
  <c r="J102" i="2"/>
  <c r="S102" i="2"/>
  <c r="S103" i="2" s="1"/>
  <c r="H59" i="2" s="1"/>
  <c r="L102" i="2"/>
  <c r="L103" i="2" s="1"/>
  <c r="E59" i="2" s="1"/>
  <c r="I102" i="2"/>
  <c r="I103" i="2" s="1"/>
  <c r="G59" i="2" s="1"/>
  <c r="V99" i="2"/>
  <c r="I58" i="2" s="1"/>
  <c r="K98" i="2"/>
  <c r="J98" i="2"/>
  <c r="S98" i="2"/>
  <c r="I98" i="2"/>
  <c r="K97" i="2"/>
  <c r="J97" i="2"/>
  <c r="S97" i="2"/>
  <c r="L97" i="2"/>
  <c r="I97" i="2"/>
  <c r="K96" i="2"/>
  <c r="J96" i="2"/>
  <c r="S96" i="2"/>
  <c r="L96" i="2"/>
  <c r="I96" i="2"/>
  <c r="K95" i="2"/>
  <c r="J95" i="2"/>
  <c r="S95" i="2"/>
  <c r="L95" i="2"/>
  <c r="I95" i="2"/>
  <c r="K94" i="2"/>
  <c r="J94" i="2"/>
  <c r="S94" i="2"/>
  <c r="M94" i="2"/>
  <c r="M99" i="2" s="1"/>
  <c r="F58" i="2" s="1"/>
  <c r="I94" i="2"/>
  <c r="K93" i="2"/>
  <c r="J93" i="2"/>
  <c r="S93" i="2"/>
  <c r="S99" i="2" s="1"/>
  <c r="H58" i="2" s="1"/>
  <c r="L93" i="2"/>
  <c r="I93" i="2"/>
  <c r="V90" i="2"/>
  <c r="I57" i="2" s="1"/>
  <c r="K89" i="2"/>
  <c r="J89" i="2"/>
  <c r="S89" i="2"/>
  <c r="L89" i="2"/>
  <c r="I89" i="2"/>
  <c r="K88" i="2"/>
  <c r="J88" i="2"/>
  <c r="S88" i="2"/>
  <c r="L88" i="2"/>
  <c r="L90" i="2" s="1"/>
  <c r="E57" i="2" s="1"/>
  <c r="I88" i="2"/>
  <c r="K87" i="2"/>
  <c r="J87" i="2"/>
  <c r="S87" i="2"/>
  <c r="S90" i="2" s="1"/>
  <c r="H57" i="2" s="1"/>
  <c r="M87" i="2"/>
  <c r="I87" i="2"/>
  <c r="I90" i="2" s="1"/>
  <c r="G57" i="2" s="1"/>
  <c r="S84" i="2"/>
  <c r="H56" i="2" s="1"/>
  <c r="V84" i="2"/>
  <c r="M84" i="2"/>
  <c r="F56" i="2" s="1"/>
  <c r="K83" i="2"/>
  <c r="J83" i="2"/>
  <c r="S83" i="2"/>
  <c r="L83" i="2"/>
  <c r="I83" i="2"/>
  <c r="K82" i="2"/>
  <c r="J82" i="2"/>
  <c r="S82" i="2"/>
  <c r="L82" i="2"/>
  <c r="I82" i="2"/>
  <c r="K81" i="2"/>
  <c r="J81" i="2"/>
  <c r="S81" i="2"/>
  <c r="S105" i="2" s="1"/>
  <c r="H60" i="2" s="1"/>
  <c r="L81" i="2"/>
  <c r="I81" i="2"/>
  <c r="K80" i="2"/>
  <c r="J80" i="2"/>
  <c r="S80" i="2"/>
  <c r="L80" i="2"/>
  <c r="I80" i="2"/>
  <c r="K79" i="2"/>
  <c r="K106" i="2" s="1"/>
  <c r="J79" i="2"/>
  <c r="S79" i="2"/>
  <c r="L79" i="2"/>
  <c r="I79" i="2"/>
  <c r="P19" i="2"/>
  <c r="I87" i="3" l="1"/>
  <c r="G57" i="3" s="1"/>
  <c r="L99" i="2"/>
  <c r="E58" i="2" s="1"/>
  <c r="I99" i="2"/>
  <c r="G58" i="2" s="1"/>
  <c r="F57" i="3"/>
  <c r="M93" i="3"/>
  <c r="F59" i="3" s="1"/>
  <c r="D15" i="3" s="1"/>
  <c r="S93" i="3"/>
  <c r="H59" i="3" s="1"/>
  <c r="L81" i="3"/>
  <c r="L93" i="3" s="1"/>
  <c r="E59" i="3" s="1"/>
  <c r="C15" i="3" s="1"/>
  <c r="I56" i="3"/>
  <c r="I93" i="3"/>
  <c r="G59" i="3" s="1"/>
  <c r="E15" i="3" s="1"/>
  <c r="S81" i="3"/>
  <c r="H56" i="3" s="1"/>
  <c r="S106" i="2"/>
  <c r="H62" i="2" s="1"/>
  <c r="I84" i="2"/>
  <c r="G56" i="2" s="1"/>
  <c r="L84" i="2"/>
  <c r="E56" i="2" s="1"/>
  <c r="I56" i="2"/>
  <c r="M90" i="2"/>
  <c r="F57" i="2" s="1"/>
  <c r="V105" i="2"/>
  <c r="I60" i="2" s="1"/>
  <c r="M105" i="2" l="1"/>
  <c r="F60" i="2" s="1"/>
  <c r="D15" i="2" s="1"/>
  <c r="P21" i="3"/>
  <c r="P22" i="3"/>
  <c r="L94" i="3"/>
  <c r="E61" i="3" s="1"/>
  <c r="E56" i="3"/>
  <c r="M94" i="3"/>
  <c r="F61" i="3" s="1"/>
  <c r="I94" i="3"/>
  <c r="S94" i="3"/>
  <c r="H61" i="3" s="1"/>
  <c r="P23" i="3"/>
  <c r="E23" i="3"/>
  <c r="E22" i="3"/>
  <c r="E21" i="3"/>
  <c r="E19" i="3"/>
  <c r="V106" i="2"/>
  <c r="I62" i="2" s="1"/>
  <c r="L105" i="2"/>
  <c r="I105" i="2"/>
  <c r="G60" i="2" s="1"/>
  <c r="E15" i="2" s="1"/>
  <c r="P23" i="2" s="1"/>
  <c r="I106" i="2"/>
  <c r="M106" i="2"/>
  <c r="F62" i="2" s="1"/>
  <c r="E22" i="2"/>
  <c r="P22" i="2"/>
  <c r="E19" i="2"/>
  <c r="P21" i="2"/>
  <c r="G61" i="3" l="1"/>
  <c r="B8" i="1"/>
  <c r="E21" i="2"/>
  <c r="E23" i="2"/>
  <c r="P25" i="2" s="1"/>
  <c r="G62" i="2"/>
  <c r="B7" i="1"/>
  <c r="P25" i="3"/>
  <c r="E60" i="2"/>
  <c r="C15" i="2" s="1"/>
  <c r="L106" i="2"/>
  <c r="E62" i="2" s="1"/>
  <c r="P27" i="3" l="1"/>
  <c r="C8" i="1"/>
  <c r="G8" i="1" s="1"/>
  <c r="P27" i="2"/>
  <c r="C7" i="1"/>
  <c r="C9" i="1" s="1"/>
  <c r="B9" i="1"/>
  <c r="H28" i="3" l="1"/>
  <c r="P28" i="3" s="1"/>
  <c r="P30" i="3" s="1"/>
  <c r="G7" i="1"/>
  <c r="G9" i="1" s="1"/>
  <c r="H28" i="2"/>
  <c r="P28" i="2" s="1"/>
  <c r="P30" i="2" s="1"/>
  <c r="B10" i="1" l="1"/>
  <c r="G10" i="1" s="1"/>
  <c r="B11" i="1" l="1"/>
  <c r="G11" i="1" s="1"/>
  <c r="G12" i="1" s="1"/>
</calcChain>
</file>

<file path=xl/sharedStrings.xml><?xml version="1.0" encoding="utf-8"?>
<sst xmlns="http://schemas.openxmlformats.org/spreadsheetml/2006/main" count="297" uniqueCount="130">
  <si>
    <t>Rekapitulácia rozpočtu</t>
  </si>
  <si>
    <t>Stavba Obec  Žalobin - spevnené plochy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</si>
  <si>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</si>
  <si>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</si>
  <si>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</si>
  <si>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</si>
  <si>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</si>
  <si>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</si>
  <si>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</si>
  <si>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</si>
  <si>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</si>
  <si>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</si>
  <si>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 xml:space="preserve">01 - Základná škola -spevnená plocha </t>
  </si>
  <si>
    <t xml:space="preserve">02 - Miestna komunikácia </t>
  </si>
  <si>
    <t>Krycí list rozpočtu</t>
  </si>
  <si>
    <t xml:space="preserve">Objekt 01 - Základná škola -spevnená plocha </t>
  </si>
  <si>
    <t xml:space="preserve">Miesto:  </t>
  </si>
  <si>
    <t xml:space="preserve">Ks: </t>
  </si>
  <si>
    <t xml:space="preserve">Zákazka: </t>
  </si>
  <si>
    <t>Spracoval: Ing. Ján Halgaš</t>
  </si>
  <si>
    <t xml:space="preserve">Dňa </t>
  </si>
  <si>
    <t>24. 8. 2020</t>
  </si>
  <si>
    <t>Odberateľ: Obec Žalobín</t>
  </si>
  <si>
    <t xml:space="preserve">Projektant: 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</si>
  <si>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</si>
  <si>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</si>
  <si>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</si>
  <si>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</si>
  <si>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</si>
  <si>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</si>
  <si>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 xml:space="preserve">VRN </t>
  </si>
  <si>
    <t>Spolu</t>
  </si>
  <si>
    <t>Ďalšie náklady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</si>
  <si>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</si>
  <si>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</si>
  <si>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</si>
  <si>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</si>
  <si>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</si>
  <si>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</si>
  <si>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</si>
  <si>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</si>
  <si>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VRN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</si>
  <si>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</si>
  <si>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</si>
  <si>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</si>
  <si>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</si>
  <si>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</si>
  <si>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</si>
  <si>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</si>
  <si>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</si>
  <si>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</si>
  <si>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</si>
  <si>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</si>
  <si>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</si>
  <si>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</si>
  <si>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</si>
  <si>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</si>
  <si>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24. 8. 2020</t>
  </si>
  <si>
    <t>Prehľad rozpočtových nákladov</t>
  </si>
  <si>
    <t>Práce HSV</t>
  </si>
  <si>
    <t xml:space="preserve">   ZEMNÉ PRÁCE</t>
  </si>
  <si>
    <t xml:space="preserve">   SPEVNENÉ PLOCHY</t>
  </si>
  <si>
    <t xml:space="preserve">   OSTATNÉ PRÁCE</t>
  </si>
  <si>
    <t xml:space="preserve">   PRESUNY HMÔT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</si>
  <si>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</si>
  <si>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</si>
  <si>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</si>
  <si>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</si>
  <si>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</si>
  <si>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</si>
  <si>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</si>
  <si>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</si>
  <si>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</si>
  <si>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</si>
  <si>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</si>
  <si>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</si>
  <si>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</si>
  <si>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 Ján Halgaš</t>
  </si>
  <si>
    <t xml:space="preserve">Dátum: </t>
  </si>
  <si>
    <t>Zákazka Obec  Žalobin - spevnené plochy</t>
  </si>
  <si>
    <t>113107141</t>
  </si>
  <si>
    <t>Odstránenie krytuv ploche do 200 m2 asfaltového, hr. vrstvy do 50 mm,  -0,09800t</t>
  </si>
  <si>
    <t>m2</t>
  </si>
  <si>
    <t>113206111</t>
  </si>
  <si>
    <t>Vytrhanie obrúb betónových, s vybúraním lôžka, z krajníkov alebo obrubníkov stojatých,  -0,14500t</t>
  </si>
  <si>
    <t>m</t>
  </si>
  <si>
    <t>132201101</t>
  </si>
  <si>
    <t>Výkop ryhy do šírky 600 mm v horn.3 do 100 m3</t>
  </si>
  <si>
    <t>m3</t>
  </si>
  <si>
    <t>132201109</t>
  </si>
  <si>
    <t>Príplatok k cene za lepivosť pri hĺbení rýh šírky do 600 mm zapažených i nezapažených s urovnaním dna v hornine 3</t>
  </si>
  <si>
    <t>162301101</t>
  </si>
  <si>
    <t>Vodorovné premiestnenie výkopku po spevnenej ceste z horniny tr.1-4, do 100 m3 na vzdialenosť do 500 m</t>
  </si>
  <si>
    <t>572754111</t>
  </si>
  <si>
    <t>Vyrovnanie povrchu doterajších krytov asfaltovým betónom AC hr. od 20 do 40 mm</t>
  </si>
  <si>
    <t>572754112</t>
  </si>
  <si>
    <t>Vyrovnanie povrchu doterajších krytov asfaltovým betónom AC hr. nad 40 do 60 mm</t>
  </si>
  <si>
    <t>577134131</t>
  </si>
  <si>
    <t>Asfaltový betón vrstva obrusná AC 8 O v pruhu š. do 3 m z modifik. asfaltu tr. II, po zhutnení hr. 40 mm</t>
  </si>
  <si>
    <t>916561111</t>
  </si>
  <si>
    <t>Osadenie záhonového alebo parkového obrubníka betón., do lôžka z bet. pros. tr. C 12/15 s bočnou oporou</t>
  </si>
  <si>
    <t>592170002900</t>
  </si>
  <si>
    <t>Obrubník SEMMELROCK alebo ekvivalent parkový, lxšxv 1000x50x200 mm, sivá</t>
  </si>
  <si>
    <t>ks</t>
  </si>
  <si>
    <t>918101112</t>
  </si>
  <si>
    <t>Lôžko pod obrubníky, krajníky alebo obruby z dlažobných kociek z betónu prostého tr. C 16/20</t>
  </si>
  <si>
    <t>979084216</t>
  </si>
  <si>
    <t>Vodorovná doprava vybúraných hmôt po suchu bez naloženia, ale so zložením na vzdialenosť do 5 km</t>
  </si>
  <si>
    <t>t</t>
  </si>
  <si>
    <t>979087213</t>
  </si>
  <si>
    <t>Nakladanie na dopravné prostriedky pre vodorovnú dopravu vybúraných hmôt</t>
  </si>
  <si>
    <t>979089212</t>
  </si>
  <si>
    <t>Poplatok za skladovanie - bitúmenové zmesi, uholný decht, dechtové výrobky (17 03 ), ostatné</t>
  </si>
  <si>
    <t>998225111</t>
  </si>
  <si>
    <t>Presun hmôt pre pozemnú komunikáciu a letisko s krytom asfaltovým akejkoľvek dĺžky objektu</t>
  </si>
  <si>
    <t xml:space="preserve">Objekt 02 - Miestna komunikácia </t>
  </si>
  <si>
    <t>122201101</t>
  </si>
  <si>
    <t>Odkopávka a prekopávka nezapažená v hornine 3, do 100 m3</t>
  </si>
  <si>
    <t>122201109</t>
  </si>
  <si>
    <t>Odkopávky a prekopávky nezapažené. Príplatok k cenám za lepivosť horniny 3</t>
  </si>
  <si>
    <t>564760211</t>
  </si>
  <si>
    <t>Podklad alebo kryt z kameniva hrubého drveného veľ. 0-32 mm s rozprestretím a zhutnením hr. 200 mm</t>
  </si>
  <si>
    <t>564762111</t>
  </si>
  <si>
    <t>Podklad alebo kryt z kameniva hrubého drveného veľ. 32-63 mm (vibr.štrk) po zhut.hr. 200 mm</t>
  </si>
  <si>
    <t>577144131</t>
  </si>
  <si>
    <t>Asfaltový betón vrstva obrusná AC 8 O v pruhu š. do 3 m z modifik. asfaltu tr. II, po zhutnení hr. 50 mm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</si>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</sst>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0000FF"/>
      <name val="Arial CE"/>
      <charset val="238"/>
    </font>
    <font>
      <sz val="11"/>
      <color rgb="FF0000FF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13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5" fillId="2" borderId="4" xfId="0" applyFont="1" applyFill="1" applyBorder="1" applyAlignment="1">
      <alignment horizontal="center"/>
    </xf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5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0" fillId="0" borderId="21" xfId="0" applyFill="1" applyBorder="1"/>
    <xf numFmtId="164" fontId="11" fillId="0" borderId="21" xfId="0" applyNumberFormat="1" applyFont="1" applyFill="1" applyBorder="1"/>
    <xf numFmtId="164" fontId="0" fillId="0" borderId="21" xfId="0" applyNumberFormat="1" applyFill="1" applyBorder="1"/>
    <xf numFmtId="164" fontId="12" fillId="0" borderId="21" xfId="0" applyNumberFormat="1" applyFont="1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11" fillId="0" borderId="21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3" xfId="0" applyNumberFormat="1" applyFont="1" applyFill="1" applyBorder="1"/>
    <xf numFmtId="164" fontId="1" fillId="0" borderId="64" xfId="0" applyNumberFormat="1" applyFont="1" applyFill="1" applyBorder="1"/>
    <xf numFmtId="0" fontId="1" fillId="0" borderId="67" xfId="0" applyFont="1" applyFill="1" applyBorder="1"/>
    <xf numFmtId="164" fontId="1" fillId="0" borderId="68" xfId="0" applyNumberFormat="1" applyFont="1" applyFill="1" applyBorder="1"/>
    <xf numFmtId="164" fontId="1" fillId="0" borderId="8" xfId="0" applyNumberFormat="1" applyFont="1" applyFill="1" applyBorder="1"/>
    <xf numFmtId="164" fontId="1" fillId="0" borderId="69" xfId="0" applyNumberFormat="1" applyFont="1" applyFill="1" applyBorder="1"/>
    <xf numFmtId="0" fontId="1" fillId="0" borderId="18" xfId="0" applyFont="1" applyFill="1" applyBorder="1"/>
    <xf numFmtId="0" fontId="1" fillId="0" borderId="68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5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6" fillId="0" borderId="67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1" xfId="0" applyFill="1" applyBorder="1"/>
    <xf numFmtId="0" fontId="13" fillId="0" borderId="91" xfId="0" applyFont="1" applyFill="1" applyBorder="1"/>
    <xf numFmtId="0" fontId="0" fillId="0" borderId="92" xfId="0" applyFill="1" applyBorder="1"/>
    <xf numFmtId="0" fontId="0" fillId="0" borderId="93" xfId="0" applyFill="1" applyBorder="1"/>
    <xf numFmtId="0" fontId="0" fillId="0" borderId="94" xfId="0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1" fillId="0" borderId="98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99" xfId="0" applyFill="1" applyBorder="1"/>
    <xf numFmtId="0" fontId="0" fillId="2" borderId="0" xfId="0" applyFill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4" xfId="0" applyFont="1" applyBorder="1"/>
    <xf numFmtId="164" fontId="6" fillId="0" borderId="84" xfId="0" applyNumberFormat="1" applyFont="1" applyBorder="1"/>
    <xf numFmtId="165" fontId="6" fillId="0" borderId="84" xfId="0" applyNumberFormat="1" applyFont="1" applyBorder="1"/>
    <xf numFmtId="0" fontId="11" fillId="0" borderId="84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6" xfId="0" applyNumberFormat="1" applyFont="1" applyBorder="1"/>
    <xf numFmtId="165" fontId="14" fillId="0" borderId="66" xfId="0" applyNumberFormat="1" applyFont="1" applyBorder="1"/>
    <xf numFmtId="165" fontId="15" fillId="0" borderId="66" xfId="0" applyNumberFormat="1" applyFont="1" applyBorder="1"/>
    <xf numFmtId="0" fontId="16" fillId="0" borderId="66" xfId="0" applyFont="1" applyBorder="1"/>
    <xf numFmtId="0" fontId="0" fillId="2" borderId="102" xfId="0" applyFill="1" applyBorder="1"/>
    <xf numFmtId="0" fontId="11" fillId="0" borderId="103" xfId="0" applyFont="1" applyBorder="1"/>
    <xf numFmtId="0" fontId="11" fillId="0" borderId="102" xfId="0" applyFont="1" applyBorder="1"/>
    <xf numFmtId="0" fontId="0" fillId="0" borderId="102" xfId="0" applyBorder="1"/>
    <xf numFmtId="0" fontId="16" fillId="0" borderId="104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4" xfId="0" applyNumberFormat="1" applyFont="1" applyBorder="1"/>
    <xf numFmtId="166" fontId="6" fillId="0" borderId="84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9" fillId="0" borderId="0" xfId="0" applyNumberFormat="1" applyFont="1"/>
    <xf numFmtId="0" fontId="9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9" fillId="0" borderId="0" xfId="0" applyNumberFormat="1" applyFont="1"/>
    <xf numFmtId="0" fontId="17" fillId="0" borderId="0" xfId="0" applyFont="1"/>
    <xf numFmtId="166" fontId="17" fillId="0" borderId="0" xfId="0" applyNumberFormat="1" applyFont="1"/>
    <xf numFmtId="0" fontId="18" fillId="0" borderId="0" xfId="0" applyFont="1" applyAlignment="1">
      <alignment wrapText="1"/>
    </xf>
    <xf numFmtId="164" fontId="18" fillId="0" borderId="0" xfId="0" applyNumberFormat="1" applyFont="1" applyAlignment="1">
      <alignment wrapText="1"/>
    </xf>
    <xf numFmtId="166" fontId="18" fillId="0" borderId="0" xfId="0" applyNumberFormat="1" applyFont="1" applyAlignment="1">
      <alignment wrapText="1"/>
    </xf>
    <xf numFmtId="165" fontId="18" fillId="0" borderId="0" xfId="0" applyNumberFormat="1" applyFont="1" applyAlignment="1">
      <alignment wrapText="1"/>
    </xf>
    <xf numFmtId="165" fontId="19" fillId="0" borderId="0" xfId="0" applyNumberFormat="1" applyFont="1"/>
    <xf numFmtId="0" fontId="19" fillId="0" borderId="0" xfId="0" applyFont="1"/>
    <xf numFmtId="49" fontId="18" fillId="0" borderId="0" xfId="0" applyNumberFormat="1" applyFont="1" applyAlignment="1">
      <alignment horizontal="left" wrapText="1"/>
    </xf>
    <xf numFmtId="166" fontId="19" fillId="0" borderId="0" xfId="0" applyNumberFormat="1" applyFont="1"/>
    <xf numFmtId="0" fontId="18" fillId="0" borderId="0" xfId="0" applyFont="1"/>
    <xf numFmtId="166" fontId="5" fillId="0" borderId="0" xfId="0" applyNumberFormat="1" applyFont="1"/>
    <xf numFmtId="0" fontId="14" fillId="0" borderId="106" xfId="0" applyFont="1" applyBorder="1"/>
    <xf numFmtId="166" fontId="14" fillId="0" borderId="106" xfId="0" applyNumberFormat="1" applyFont="1" applyBorder="1"/>
    <xf numFmtId="164" fontId="14" fillId="0" borderId="106" xfId="0" applyNumberFormat="1" applyFont="1" applyBorder="1"/>
    <xf numFmtId="0" fontId="6" fillId="0" borderId="103" xfId="0" applyFont="1" applyBorder="1"/>
    <xf numFmtId="0" fontId="6" fillId="0" borderId="102" xfId="0" applyFont="1" applyBorder="1"/>
    <xf numFmtId="166" fontId="17" fillId="0" borderId="102" xfId="0" applyNumberFormat="1" applyFont="1" applyBorder="1"/>
    <xf numFmtId="0" fontId="5" fillId="0" borderId="102" xfId="0" applyFont="1" applyBorder="1"/>
    <xf numFmtId="0" fontId="1" fillId="0" borderId="102" xfId="0" applyFont="1" applyBorder="1"/>
    <xf numFmtId="166" fontId="18" fillId="0" borderId="102" xfId="0" applyNumberFormat="1" applyFont="1" applyBorder="1"/>
    <xf numFmtId="0" fontId="14" fillId="0" borderId="107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8" fillId="0" borderId="44" xfId="0" applyFont="1" applyBorder="1" applyAlignment="1">
      <alignment wrapText="1"/>
    </xf>
    <xf numFmtId="0" fontId="14" fillId="0" borderId="109" xfId="0" applyFont="1" applyBorder="1"/>
    <xf numFmtId="0" fontId="13" fillId="0" borderId="1" xfId="0" applyFont="1" applyFill="1" applyBorder="1"/>
    <xf numFmtId="0" fontId="20" fillId="0" borderId="0" xfId="0" applyFont="1"/>
    <xf numFmtId="164" fontId="6" fillId="0" borderId="14" xfId="0" applyNumberFormat="1" applyFont="1" applyFill="1" applyBorder="1"/>
    <xf numFmtId="164" fontId="5" fillId="0" borderId="2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5" fillId="0" borderId="0" xfId="0" applyFont="1"/>
    <xf numFmtId="0" fontId="14" fillId="0" borderId="106" xfId="0" applyFont="1" applyBorder="1"/>
    <xf numFmtId="0" fontId="17" fillId="0" borderId="0" xfId="0" applyFont="1" applyAlignment="1">
      <alignment wrapText="1"/>
    </xf>
    <xf numFmtId="0" fontId="5" fillId="0" borderId="0" xfId="0" applyFont="1" applyAlignment="1">
      <alignment horizontal="left"/>
    </xf>
    <xf numFmtId="0" fontId="18" fillId="0" borderId="0" xfId="0" applyFont="1" applyAlignment="1">
      <alignment wrapText="1"/>
    </xf>
    <xf numFmtId="0" fontId="5" fillId="0" borderId="84" xfId="0" applyFont="1" applyBorder="1"/>
    <xf numFmtId="0" fontId="14" fillId="0" borderId="65" xfId="0" applyFont="1" applyBorder="1"/>
    <xf numFmtId="0" fontId="14" fillId="0" borderId="66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4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5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5" fillId="0" borderId="108" xfId="0" applyFont="1" applyFill="1" applyBorder="1" applyAlignment="1">
      <alignment wrapText="1"/>
    </xf>
    <xf numFmtId="0" fontId="1" fillId="0" borderId="100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5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5" fillId="0" borderId="59" xfId="0" applyFont="1" applyBorder="1"/>
    <xf numFmtId="0" fontId="6" fillId="0" borderId="44" xfId="0" applyFont="1" applyBorder="1"/>
    <xf numFmtId="0" fontId="6" fillId="0" borderId="0" xfId="0" applyFont="1"/>
    <xf numFmtId="0" fontId="5" fillId="0" borderId="44" xfId="0" applyFont="1" applyBorder="1"/>
    <xf numFmtId="0" fontId="1" fillId="0" borderId="75" xfId="0" applyFont="1" applyFill="1" applyBorder="1"/>
    <xf numFmtId="0" fontId="1" fillId="0" borderId="77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0" xfId="0" applyFont="1" applyFill="1" applyBorder="1" applyAlignment="1">
      <alignment horizontal="center" vertical="center"/>
    </xf>
    <xf numFmtId="0" fontId="3" fillId="0" borderId="10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wrapText="1"/>
    </xf>
    <xf numFmtId="0" fontId="4" fillId="0" borderId="108" xfId="0" applyFont="1" applyFill="1" applyBorder="1" applyAlignment="1">
      <alignment wrapText="1"/>
    </xf>
    <xf numFmtId="0" fontId="4" fillId="0" borderId="100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1" xfId="0" applyFont="1" applyFill="1" applyBorder="1"/>
    <xf numFmtId="0" fontId="1" fillId="0" borderId="80" xfId="0" applyFont="1" applyFill="1" applyBorder="1"/>
    <xf numFmtId="0" fontId="1" fillId="0" borderId="36" xfId="0" applyFont="1" applyFill="1" applyBorder="1"/>
    <xf numFmtId="0" fontId="6" fillId="0" borderId="0" xfId="0" applyFont="1" applyFill="1" applyBorder="1"/>
    <xf numFmtId="0" fontId="1" fillId="0" borderId="81" xfId="0" applyFont="1" applyFill="1" applyBorder="1"/>
    <xf numFmtId="0" fontId="1" fillId="0" borderId="16" xfId="0" applyFont="1" applyFill="1" applyBorder="1"/>
    <xf numFmtId="0" fontId="6" fillId="0" borderId="83" xfId="0" applyFont="1" applyFill="1" applyBorder="1"/>
    <xf numFmtId="0" fontId="1" fillId="0" borderId="27" xfId="0" applyFont="1" applyFill="1" applyBorder="1"/>
    <xf numFmtId="0" fontId="6" fillId="0" borderId="76" xfId="0" applyFont="1" applyFill="1" applyBorder="1"/>
    <xf numFmtId="164" fontId="1" fillId="0" borderId="76" xfId="0" applyNumberFormat="1" applyFont="1" applyFill="1" applyBorder="1"/>
    <xf numFmtId="0" fontId="6" fillId="0" borderId="77" xfId="0" applyFont="1" applyFill="1" applyBorder="1"/>
    <xf numFmtId="164" fontId="1" fillId="0" borderId="77" xfId="0" applyNumberFormat="1" applyFont="1" applyFill="1" applyBorder="1"/>
    <xf numFmtId="0" fontId="6" fillId="0" borderId="84" xfId="0" applyFont="1" applyFill="1" applyBorder="1"/>
    <xf numFmtId="164" fontId="1" fillId="0" borderId="82" xfId="0" applyNumberFormat="1" applyFont="1" applyFill="1" applyBorder="1"/>
    <xf numFmtId="0" fontId="6" fillId="0" borderId="58" xfId="0" applyFont="1" applyFill="1" applyBorder="1"/>
    <xf numFmtId="0" fontId="1" fillId="0" borderId="40" xfId="0" applyFont="1" applyFill="1" applyBorder="1"/>
    <xf numFmtId="0" fontId="1" fillId="0" borderId="78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3" xfId="0" applyFont="1" applyFill="1" applyBorder="1"/>
    <xf numFmtId="0" fontId="1" fillId="0" borderId="49" xfId="0" applyFont="1" applyFill="1" applyBorder="1"/>
    <xf numFmtId="0" fontId="1" fillId="0" borderId="74" xfId="0" applyFont="1" applyFill="1" applyBorder="1"/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9" xfId="0" applyFont="1" applyFill="1" applyBorder="1"/>
    <xf numFmtId="0" fontId="1" fillId="0" borderId="72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79" xfId="0" applyFont="1" applyFill="1" applyBorder="1"/>
    <xf numFmtId="0" fontId="1" fillId="0" borderId="39" xfId="0" applyFont="1" applyFill="1" applyBorder="1"/>
    <xf numFmtId="0" fontId="8" fillId="3" borderId="18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89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0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DD58E-4CD3-4CDF-9EFE-60CD09BCBB46}">
  <dimension ref="A1:Z12"/>
  <sheetViews>
    <sheetView tabSelected="1" workbookViewId="0"/>
  </sheetViews>
  <sheetFormatPr defaultColWidth="0" defaultRowHeight="14.4" x14ac:dyDescent="0.3"/>
  <cols>
    <col min="1" max="1" width="32.77734375" customWidth="1"/>
    <col min="2" max="2" width="10.77734375" customWidth="1"/>
    <col min="3" max="6" width="8.77734375" customWidth="1"/>
    <col min="7" max="7" width="10.77734375" customWidth="1"/>
    <col min="8" max="8" width="8.88671875" customWidth="1"/>
    <col min="9" max="26" width="0" hidden="1" customWidth="1"/>
    <col min="27" max="16384" width="8.88671875" hidden="1"/>
  </cols>
  <sheetData>
    <row r="1" spans="1:26" x14ac:dyDescent="0.3">
      <c r="A1" s="3"/>
      <c r="B1" s="3"/>
      <c r="C1" s="3"/>
      <c r="D1" s="3"/>
      <c r="E1" s="3"/>
      <c r="F1" s="3"/>
      <c r="G1" s="3"/>
    </row>
    <row r="2" spans="1:26" ht="34.950000000000003" customHeight="1" x14ac:dyDescent="0.3">
      <c r="A2" s="229" t="s">
        <v>0</v>
      </c>
      <c r="B2" s="230"/>
      <c r="C2" s="230"/>
      <c r="D2" s="230"/>
      <c r="E2" s="230"/>
      <c r="F2" s="5" t="s">
        <v>2</v>
      </c>
      <c r="G2" s="5"/>
    </row>
    <row r="3" spans="1:26" x14ac:dyDescent="0.3">
      <c r="A3" s="231" t="s">
        <v>1</v>
      </c>
      <c r="B3" s="231"/>
      <c r="C3" s="231"/>
      <c r="D3" s="231"/>
      <c r="E3" s="231"/>
      <c r="F3" s="6" t="s">
        <v>3</v>
      </c>
      <c r="G3" s="6" t="s">
        <v>4</v>
      </c>
    </row>
    <row r="4" spans="1:26" x14ac:dyDescent="0.3">
      <c r="A4" s="231"/>
      <c r="B4" s="231"/>
      <c r="C4" s="231"/>
      <c r="D4" s="231"/>
      <c r="E4" s="231"/>
      <c r="F4" s="7">
        <v>0.2</v>
      </c>
      <c r="G4" s="7">
        <v>0</v>
      </c>
    </row>
    <row r="5" spans="1:26" x14ac:dyDescent="0.3">
      <c r="A5" s="8"/>
      <c r="B5" s="8"/>
      <c r="C5" s="8"/>
      <c r="D5" s="8"/>
      <c r="E5" s="8"/>
      <c r="F5" s="8"/>
      <c r="G5" s="8"/>
    </row>
    <row r="6" spans="1:26" x14ac:dyDescent="0.3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3">
      <c r="A7" s="2" t="s">
        <v>12</v>
      </c>
      <c r="B7" s="220">
        <f>'SO 14973'!I106-Rekapitulácia!D7</f>
        <v>0</v>
      </c>
      <c r="C7" s="220">
        <f>'SO 14973'!P25</f>
        <v>0</v>
      </c>
      <c r="D7" s="220">
        <v>0</v>
      </c>
      <c r="E7" s="220">
        <f>'SO 14973'!P16</f>
        <v>0</v>
      </c>
      <c r="F7" s="220">
        <v>0</v>
      </c>
      <c r="G7" s="220">
        <f>B7+C7+D7+E7+F7</f>
        <v>0</v>
      </c>
      <c r="K7">
        <f>'SO 14973'!K106</f>
        <v>0</v>
      </c>
      <c r="Q7">
        <v>30.126000000000001</v>
      </c>
    </row>
    <row r="8" spans="1:26" x14ac:dyDescent="0.3">
      <c r="A8" s="2" t="s">
        <v>13</v>
      </c>
      <c r="B8" s="222">
        <f>'SO 14974'!I94-Rekapitulácia!D8</f>
        <v>0</v>
      </c>
      <c r="C8" s="222">
        <f>'SO 14974'!P25</f>
        <v>0</v>
      </c>
      <c r="D8" s="222">
        <v>0</v>
      </c>
      <c r="E8" s="222">
        <f>'SO 14974'!P16</f>
        <v>0</v>
      </c>
      <c r="F8" s="222">
        <v>0</v>
      </c>
      <c r="G8" s="222">
        <f>B8+C8+D8+E8+F8</f>
        <v>0</v>
      </c>
      <c r="K8">
        <f>'SO 14974'!K94</f>
        <v>0</v>
      </c>
      <c r="Q8">
        <v>30.126000000000001</v>
      </c>
    </row>
    <row r="9" spans="1:26" x14ac:dyDescent="0.3">
      <c r="A9" s="225" t="s">
        <v>126</v>
      </c>
      <c r="B9" s="226">
        <f>SUM(B7:B8)</f>
        <v>0</v>
      </c>
      <c r="C9" s="226">
        <f>SUM(C7:C8)</f>
        <v>0</v>
      </c>
      <c r="D9" s="226">
        <f>SUM(D7:D8)</f>
        <v>0</v>
      </c>
      <c r="E9" s="226">
        <f>SUM(E7:E8)</f>
        <v>0</v>
      </c>
      <c r="F9" s="226">
        <f>SUM(F7:F8)</f>
        <v>0</v>
      </c>
      <c r="G9" s="226">
        <f>SUM(G7:G8)-SUM(Z7:Z8)</f>
        <v>0</v>
      </c>
      <c r="H9" s="137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</row>
    <row r="10" spans="1:26" x14ac:dyDescent="0.3">
      <c r="A10" s="223" t="s">
        <v>127</v>
      </c>
      <c r="B10" s="224">
        <f>G9-SUM(Rekapitulácia!K7:'Rekapitulácia'!K8)*1</f>
        <v>0</v>
      </c>
      <c r="C10" s="224"/>
      <c r="D10" s="224"/>
      <c r="E10" s="224"/>
      <c r="F10" s="224"/>
      <c r="G10" s="224">
        <f>ROUND(((ROUND(B10,2)*20)/100),2)*1</f>
        <v>0</v>
      </c>
      <c r="H10" s="137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</row>
    <row r="11" spans="1:26" x14ac:dyDescent="0.3">
      <c r="A11" s="4" t="s">
        <v>128</v>
      </c>
      <c r="B11" s="221">
        <f>(G9-B10)</f>
        <v>0</v>
      </c>
      <c r="C11" s="221"/>
      <c r="D11" s="221"/>
      <c r="E11" s="221"/>
      <c r="F11" s="221"/>
      <c r="G11" s="221">
        <f>ROUND(((ROUND(B11,2)*0)/100),2)</f>
        <v>0</v>
      </c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</row>
    <row r="12" spans="1:26" x14ac:dyDescent="0.3">
      <c r="A12" s="227" t="s">
        <v>129</v>
      </c>
      <c r="B12" s="228"/>
      <c r="C12" s="228"/>
      <c r="D12" s="228"/>
      <c r="E12" s="228"/>
      <c r="F12" s="228"/>
      <c r="G12" s="228">
        <f>SUM(G9:G11)</f>
        <v>0</v>
      </c>
      <c r="H12" s="137"/>
      <c r="I12" s="137"/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9618A-1CAC-4A91-80ED-8044D5288AE8}">
  <dimension ref="A1:AA106"/>
  <sheetViews>
    <sheetView workbookViewId="0">
      <pane ySplit="1" topLeftCell="A81" activePane="bottomLeft" state="frozen"/>
      <selection pane="bottomLeft" activeCell="H79" sqref="H79:H103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299" t="s">
        <v>14</v>
      </c>
      <c r="C1" s="243"/>
      <c r="D1" s="12"/>
      <c r="E1" s="300" t="s">
        <v>0</v>
      </c>
      <c r="F1" s="301"/>
      <c r="G1" s="13"/>
      <c r="H1" s="242" t="s">
        <v>65</v>
      </c>
      <c r="I1" s="243"/>
      <c r="J1" s="159"/>
      <c r="K1" s="160"/>
      <c r="L1" s="160"/>
      <c r="M1" s="160"/>
      <c r="N1" s="160"/>
      <c r="O1" s="160"/>
      <c r="P1" s="161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02" t="s">
        <v>14</v>
      </c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4"/>
      <c r="R2" s="304"/>
      <c r="S2" s="304"/>
      <c r="T2" s="304"/>
      <c r="U2" s="304"/>
      <c r="V2" s="305"/>
      <c r="W2" s="53"/>
    </row>
    <row r="3" spans="1:23" ht="18" customHeight="1" x14ac:dyDescent="0.3">
      <c r="A3" s="15"/>
      <c r="B3" s="306" t="s">
        <v>1</v>
      </c>
      <c r="C3" s="307"/>
      <c r="D3" s="307"/>
      <c r="E3" s="307"/>
      <c r="F3" s="307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9"/>
      <c r="W3" s="53"/>
    </row>
    <row r="4" spans="1:23" ht="18" customHeight="1" x14ac:dyDescent="0.3">
      <c r="A4" s="15"/>
      <c r="B4" s="43" t="s">
        <v>15</v>
      </c>
      <c r="C4" s="32"/>
      <c r="D4" s="25"/>
      <c r="E4" s="25"/>
      <c r="F4" s="44" t="s">
        <v>16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17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18</v>
      </c>
      <c r="C6" s="32"/>
      <c r="D6" s="44" t="s">
        <v>19</v>
      </c>
      <c r="E6" s="25"/>
      <c r="F6" s="44" t="s">
        <v>20</v>
      </c>
      <c r="G6" s="44" t="s">
        <v>21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10" t="s">
        <v>22</v>
      </c>
      <c r="C7" s="311"/>
      <c r="D7" s="311"/>
      <c r="E7" s="311"/>
      <c r="F7" s="311"/>
      <c r="G7" s="311"/>
      <c r="H7" s="31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25</v>
      </c>
      <c r="C8" s="46"/>
      <c r="D8" s="28"/>
      <c r="E8" s="28"/>
      <c r="F8" s="50" t="s">
        <v>26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290" t="s">
        <v>23</v>
      </c>
      <c r="C9" s="291"/>
      <c r="D9" s="291"/>
      <c r="E9" s="291"/>
      <c r="F9" s="291"/>
      <c r="G9" s="291"/>
      <c r="H9" s="29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25</v>
      </c>
      <c r="C10" s="32"/>
      <c r="D10" s="25"/>
      <c r="E10" s="25"/>
      <c r="F10" s="44" t="s">
        <v>26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290" t="s">
        <v>24</v>
      </c>
      <c r="C11" s="291"/>
      <c r="D11" s="291"/>
      <c r="E11" s="291"/>
      <c r="F11" s="291"/>
      <c r="G11" s="291"/>
      <c r="H11" s="29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25</v>
      </c>
      <c r="C12" s="32"/>
      <c r="D12" s="25"/>
      <c r="E12" s="25"/>
      <c r="F12" s="44" t="s">
        <v>26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48</v>
      </c>
      <c r="D14" s="61" t="s">
        <v>49</v>
      </c>
      <c r="E14" s="66" t="s">
        <v>50</v>
      </c>
      <c r="F14" s="293" t="s">
        <v>32</v>
      </c>
      <c r="G14" s="294"/>
      <c r="H14" s="28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27</v>
      </c>
      <c r="C15" s="63">
        <f>'SO 14973'!E60</f>
        <v>0</v>
      </c>
      <c r="D15" s="58">
        <f>'SO 14973'!F60</f>
        <v>0</v>
      </c>
      <c r="E15" s="67">
        <f>'SO 14973'!G60</f>
        <v>0</v>
      </c>
      <c r="F15" s="295" t="s">
        <v>33</v>
      </c>
      <c r="G15" s="287"/>
      <c r="H15" s="27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28</v>
      </c>
      <c r="C16" s="92"/>
      <c r="D16" s="93"/>
      <c r="E16" s="94"/>
      <c r="F16" s="296" t="s">
        <v>34</v>
      </c>
      <c r="G16" s="287"/>
      <c r="H16" s="270"/>
      <c r="I16" s="25"/>
      <c r="J16" s="25"/>
      <c r="K16" s="26"/>
      <c r="L16" s="26"/>
      <c r="M16" s="26"/>
      <c r="N16" s="26"/>
      <c r="O16" s="74"/>
      <c r="P16" s="83">
        <f>(SUM(Z77:Z105))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29</v>
      </c>
      <c r="C17" s="63"/>
      <c r="D17" s="58"/>
      <c r="E17" s="67"/>
      <c r="F17" s="297" t="s">
        <v>35</v>
      </c>
      <c r="G17" s="287"/>
      <c r="H17" s="27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30</v>
      </c>
      <c r="C18" s="64"/>
      <c r="D18" s="59"/>
      <c r="E18" s="68"/>
      <c r="F18" s="298"/>
      <c r="G18" s="289"/>
      <c r="H18" s="27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31</v>
      </c>
      <c r="C19" s="65"/>
      <c r="D19" s="60"/>
      <c r="E19" s="69">
        <f>SUM(E15:E18)</f>
        <v>0</v>
      </c>
      <c r="F19" s="282" t="s">
        <v>31</v>
      </c>
      <c r="G19" s="269"/>
      <c r="H19" s="28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41</v>
      </c>
      <c r="C20" s="57"/>
      <c r="D20" s="95"/>
      <c r="E20" s="96"/>
      <c r="F20" s="271" t="s">
        <v>41</v>
      </c>
      <c r="G20" s="284"/>
      <c r="H20" s="28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42</v>
      </c>
      <c r="C21" s="51"/>
      <c r="D21" s="91"/>
      <c r="E21" s="70">
        <f>((E15*U22*0)+(E16*V22*0)+(E17*W22*0))/100</f>
        <v>0</v>
      </c>
      <c r="F21" s="286" t="s">
        <v>45</v>
      </c>
      <c r="G21" s="287"/>
      <c r="H21" s="27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43</v>
      </c>
      <c r="C22" s="34"/>
      <c r="D22" s="72"/>
      <c r="E22" s="71">
        <f>((E15*U23*0)+(E16*V23*0)+(E17*W23*0))/100</f>
        <v>0</v>
      </c>
      <c r="F22" s="286" t="s">
        <v>46</v>
      </c>
      <c r="G22" s="287"/>
      <c r="H22" s="27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44</v>
      </c>
      <c r="C23" s="34"/>
      <c r="D23" s="72"/>
      <c r="E23" s="71">
        <f>((E15*U24*0)+(E16*V24*0)+(E17*W24*0))/100</f>
        <v>0</v>
      </c>
      <c r="F23" s="286" t="s">
        <v>47</v>
      </c>
      <c r="G23" s="287"/>
      <c r="H23" s="27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288"/>
      <c r="G24" s="289"/>
      <c r="H24" s="27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268" t="s">
        <v>31</v>
      </c>
      <c r="G25" s="269"/>
      <c r="H25" s="27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53</v>
      </c>
      <c r="C26" s="98"/>
      <c r="D26" s="100"/>
      <c r="E26" s="106"/>
      <c r="F26" s="271" t="s">
        <v>36</v>
      </c>
      <c r="G26" s="272"/>
      <c r="H26" s="27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274" t="s">
        <v>37</v>
      </c>
      <c r="G27" s="257"/>
      <c r="H27" s="27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276" t="s">
        <v>38</v>
      </c>
      <c r="G28" s="277"/>
      <c r="H28" s="219">
        <f>P27-SUM('SO 14973'!K77:'SO 14973'!K105)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278" t="s">
        <v>39</v>
      </c>
      <c r="G29" s="279"/>
      <c r="H29" s="33">
        <f>SUM('SO 14973'!K77:'SO 14973'!K105)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280" t="s">
        <v>40</v>
      </c>
      <c r="G30" s="28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257"/>
      <c r="G31" s="25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51</v>
      </c>
      <c r="C32" s="102"/>
      <c r="D32" s="19"/>
      <c r="E32" s="111" t="s">
        <v>52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7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7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7"/>
    </row>
    <row r="42" spans="1:23" x14ac:dyDescent="0.3">
      <c r="A42" s="130"/>
      <c r="B42" s="205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7"/>
    </row>
    <row r="43" spans="1:23" x14ac:dyDescent="0.3">
      <c r="A43" s="130"/>
      <c r="B43" s="20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0"/>
      <c r="B44" s="261" t="s">
        <v>0</v>
      </c>
      <c r="C44" s="262"/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262"/>
      <c r="Q44" s="262"/>
      <c r="R44" s="262"/>
      <c r="S44" s="262"/>
      <c r="T44" s="262"/>
      <c r="U44" s="262"/>
      <c r="V44" s="263"/>
      <c r="W44" s="53"/>
    </row>
    <row r="45" spans="1:23" x14ac:dyDescent="0.3">
      <c r="A45" s="130"/>
      <c r="B45" s="20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4"/>
      <c r="B46" s="247" t="s">
        <v>22</v>
      </c>
      <c r="C46" s="248"/>
      <c r="D46" s="248"/>
      <c r="E46" s="249"/>
      <c r="F46" s="264" t="s">
        <v>19</v>
      </c>
      <c r="G46" s="248"/>
      <c r="H46" s="249"/>
      <c r="I46" s="129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4"/>
      <c r="B47" s="247" t="s">
        <v>23</v>
      </c>
      <c r="C47" s="248"/>
      <c r="D47" s="248"/>
      <c r="E47" s="249"/>
      <c r="F47" s="264" t="s">
        <v>17</v>
      </c>
      <c r="G47" s="248"/>
      <c r="H47" s="249"/>
      <c r="I47" s="129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4"/>
      <c r="B48" s="247" t="s">
        <v>24</v>
      </c>
      <c r="C48" s="248"/>
      <c r="D48" s="248"/>
      <c r="E48" s="249"/>
      <c r="F48" s="264" t="s">
        <v>57</v>
      </c>
      <c r="G48" s="248"/>
      <c r="H48" s="249"/>
      <c r="I48" s="129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4"/>
      <c r="B49" s="265" t="s">
        <v>1</v>
      </c>
      <c r="C49" s="266"/>
      <c r="D49" s="266"/>
      <c r="E49" s="266"/>
      <c r="F49" s="266"/>
      <c r="G49" s="266"/>
      <c r="H49" s="266"/>
      <c r="I49" s="26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8" t="s">
        <v>15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8" t="s">
        <v>58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259" t="s">
        <v>54</v>
      </c>
      <c r="C54" s="260"/>
      <c r="D54" s="128"/>
      <c r="E54" s="128" t="s">
        <v>48</v>
      </c>
      <c r="F54" s="128" t="s">
        <v>49</v>
      </c>
      <c r="G54" s="128" t="s">
        <v>31</v>
      </c>
      <c r="H54" s="128" t="s">
        <v>55</v>
      </c>
      <c r="I54" s="128" t="s">
        <v>56</v>
      </c>
      <c r="J54" s="127"/>
      <c r="K54" s="127"/>
      <c r="L54" s="127"/>
      <c r="M54" s="127"/>
      <c r="N54" s="127"/>
      <c r="O54" s="127"/>
      <c r="P54" s="127"/>
      <c r="Q54" s="126"/>
      <c r="R54" s="126"/>
      <c r="S54" s="126"/>
      <c r="T54" s="126"/>
      <c r="U54" s="126"/>
      <c r="V54" s="148"/>
      <c r="W54" s="53"/>
    </row>
    <row r="55" spans="1:26" x14ac:dyDescent="0.3">
      <c r="A55" s="10"/>
      <c r="B55" s="253" t="s">
        <v>59</v>
      </c>
      <c r="C55" s="237"/>
      <c r="D55" s="237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18"/>
      <c r="X55" s="137"/>
      <c r="Y55" s="137"/>
      <c r="Z55" s="137"/>
    </row>
    <row r="56" spans="1:26" x14ac:dyDescent="0.3">
      <c r="A56" s="10"/>
      <c r="B56" s="254" t="s">
        <v>60</v>
      </c>
      <c r="C56" s="255"/>
      <c r="D56" s="255"/>
      <c r="E56" s="138">
        <f>'SO 14973'!L84</f>
        <v>0</v>
      </c>
      <c r="F56" s="138">
        <f>'SO 14973'!M84</f>
        <v>0</v>
      </c>
      <c r="G56" s="138">
        <f>'SO 14973'!I84</f>
        <v>0</v>
      </c>
      <c r="H56" s="139">
        <f>'SO 14973'!S84</f>
        <v>0</v>
      </c>
      <c r="I56" s="139">
        <f>'SO 14973'!V84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18"/>
      <c r="X56" s="137"/>
      <c r="Y56" s="137"/>
      <c r="Z56" s="137"/>
    </row>
    <row r="57" spans="1:26" x14ac:dyDescent="0.3">
      <c r="A57" s="10"/>
      <c r="B57" s="254" t="s">
        <v>61</v>
      </c>
      <c r="C57" s="255"/>
      <c r="D57" s="255"/>
      <c r="E57" s="138">
        <f>'SO 14973'!L90</f>
        <v>0</v>
      </c>
      <c r="F57" s="138">
        <f>'SO 14973'!M90</f>
        <v>0</v>
      </c>
      <c r="G57" s="138">
        <f>'SO 14973'!I90</f>
        <v>0</v>
      </c>
      <c r="H57" s="139">
        <f>'SO 14973'!S90</f>
        <v>0</v>
      </c>
      <c r="I57" s="139">
        <f>'SO 14973'!V90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18"/>
      <c r="X57" s="137"/>
      <c r="Y57" s="137"/>
      <c r="Z57" s="137"/>
    </row>
    <row r="58" spans="1:26" x14ac:dyDescent="0.3">
      <c r="A58" s="10"/>
      <c r="B58" s="254" t="s">
        <v>62</v>
      </c>
      <c r="C58" s="255"/>
      <c r="D58" s="255"/>
      <c r="E58" s="138">
        <f>'SO 14973'!L99</f>
        <v>0</v>
      </c>
      <c r="F58" s="138">
        <f>'SO 14973'!M99</f>
        <v>0</v>
      </c>
      <c r="G58" s="138">
        <f>'SO 14973'!I99</f>
        <v>0</v>
      </c>
      <c r="H58" s="139">
        <f>'SO 14973'!S99</f>
        <v>2.94</v>
      </c>
      <c r="I58" s="139">
        <f>'SO 14973'!V99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18"/>
      <c r="X58" s="137"/>
      <c r="Y58" s="137"/>
      <c r="Z58" s="137"/>
    </row>
    <row r="59" spans="1:26" x14ac:dyDescent="0.3">
      <c r="A59" s="10"/>
      <c r="B59" s="254" t="s">
        <v>63</v>
      </c>
      <c r="C59" s="255"/>
      <c r="D59" s="255"/>
      <c r="E59" s="138">
        <f>'SO 14973'!L103</f>
        <v>0</v>
      </c>
      <c r="F59" s="138">
        <f>'SO 14973'!M103</f>
        <v>0</v>
      </c>
      <c r="G59" s="138">
        <f>'SO 14973'!I103</f>
        <v>0</v>
      </c>
      <c r="H59" s="139">
        <f>'SO 14973'!S103</f>
        <v>0</v>
      </c>
      <c r="I59" s="139">
        <f>'SO 14973'!V103</f>
        <v>0</v>
      </c>
      <c r="J59" s="139"/>
      <c r="K59" s="139"/>
      <c r="L59" s="139"/>
      <c r="M59" s="139"/>
      <c r="N59" s="139"/>
      <c r="O59" s="139"/>
      <c r="P59" s="139"/>
      <c r="Q59" s="137"/>
      <c r="R59" s="137"/>
      <c r="S59" s="137"/>
      <c r="T59" s="137"/>
      <c r="U59" s="137"/>
      <c r="V59" s="150"/>
      <c r="W59" s="218"/>
      <c r="X59" s="137"/>
      <c r="Y59" s="137"/>
      <c r="Z59" s="137"/>
    </row>
    <row r="60" spans="1:26" x14ac:dyDescent="0.3">
      <c r="A60" s="10"/>
      <c r="B60" s="256" t="s">
        <v>59</v>
      </c>
      <c r="C60" s="232"/>
      <c r="D60" s="232"/>
      <c r="E60" s="140">
        <f>'SO 14973'!L105</f>
        <v>0</v>
      </c>
      <c r="F60" s="140">
        <f>'SO 14973'!M105</f>
        <v>0</v>
      </c>
      <c r="G60" s="140">
        <f>'SO 14973'!I105</f>
        <v>0</v>
      </c>
      <c r="H60" s="141">
        <f>'SO 14973'!S105</f>
        <v>2.94</v>
      </c>
      <c r="I60" s="141">
        <f>'SO 14973'!V105</f>
        <v>0</v>
      </c>
      <c r="J60" s="141"/>
      <c r="K60" s="141"/>
      <c r="L60" s="141"/>
      <c r="M60" s="141"/>
      <c r="N60" s="141"/>
      <c r="O60" s="141"/>
      <c r="P60" s="141"/>
      <c r="Q60" s="137"/>
      <c r="R60" s="137"/>
      <c r="S60" s="137"/>
      <c r="T60" s="137"/>
      <c r="U60" s="137"/>
      <c r="V60" s="150"/>
      <c r="W60" s="218"/>
      <c r="X60" s="137"/>
      <c r="Y60" s="137"/>
      <c r="Z60" s="137"/>
    </row>
    <row r="61" spans="1:26" x14ac:dyDescent="0.3">
      <c r="A61" s="1"/>
      <c r="B61" s="209"/>
      <c r="C61" s="1"/>
      <c r="D61" s="1"/>
      <c r="E61" s="131"/>
      <c r="F61" s="131"/>
      <c r="G61" s="131"/>
      <c r="H61" s="132"/>
      <c r="I61" s="132"/>
      <c r="J61" s="132"/>
      <c r="K61" s="132"/>
      <c r="L61" s="132"/>
      <c r="M61" s="132"/>
      <c r="N61" s="132"/>
      <c r="O61" s="132"/>
      <c r="P61" s="132"/>
      <c r="V61" s="151"/>
      <c r="W61" s="53"/>
    </row>
    <row r="62" spans="1:26" x14ac:dyDescent="0.3">
      <c r="A62" s="142"/>
      <c r="B62" s="238" t="s">
        <v>64</v>
      </c>
      <c r="C62" s="239"/>
      <c r="D62" s="239"/>
      <c r="E62" s="144">
        <f>'SO 14973'!L106</f>
        <v>0</v>
      </c>
      <c r="F62" s="144">
        <f>'SO 14973'!M106</f>
        <v>0</v>
      </c>
      <c r="G62" s="144">
        <f>'SO 14973'!I106</f>
        <v>0</v>
      </c>
      <c r="H62" s="145">
        <f>'SO 14973'!S106</f>
        <v>2.94</v>
      </c>
      <c r="I62" s="145">
        <f>'SO 14973'!V106</f>
        <v>0</v>
      </c>
      <c r="J62" s="146"/>
      <c r="K62" s="146"/>
      <c r="L62" s="146"/>
      <c r="M62" s="146"/>
      <c r="N62" s="146"/>
      <c r="O62" s="146"/>
      <c r="P62" s="146"/>
      <c r="Q62" s="147"/>
      <c r="R62" s="147"/>
      <c r="S62" s="147"/>
      <c r="T62" s="147"/>
      <c r="U62" s="147"/>
      <c r="V62" s="152"/>
      <c r="W62" s="218"/>
      <c r="X62" s="143"/>
      <c r="Y62" s="143"/>
      <c r="Z62" s="143"/>
    </row>
    <row r="63" spans="1:26" x14ac:dyDescent="0.3">
      <c r="A63" s="15"/>
      <c r="B63" s="42"/>
      <c r="C63" s="3"/>
      <c r="D63" s="3"/>
      <c r="E63" s="14"/>
      <c r="F63" s="14"/>
      <c r="G63" s="14"/>
      <c r="H63" s="153"/>
      <c r="I63" s="153"/>
      <c r="J63" s="153"/>
      <c r="K63" s="153"/>
      <c r="L63" s="153"/>
      <c r="M63" s="153"/>
      <c r="N63" s="153"/>
      <c r="O63" s="153"/>
      <c r="P63" s="153"/>
      <c r="Q63" s="11"/>
      <c r="R63" s="11"/>
      <c r="S63" s="11"/>
      <c r="T63" s="11"/>
      <c r="U63" s="11"/>
      <c r="V63" s="11"/>
      <c r="W63" s="53"/>
    </row>
    <row r="64" spans="1:26" x14ac:dyDescent="0.3">
      <c r="A64" s="15"/>
      <c r="B64" s="42"/>
      <c r="C64" s="3"/>
      <c r="D64" s="3"/>
      <c r="E64" s="14"/>
      <c r="F64" s="14"/>
      <c r="G64" s="14"/>
      <c r="H64" s="153"/>
      <c r="I64" s="153"/>
      <c r="J64" s="153"/>
      <c r="K64" s="153"/>
      <c r="L64" s="153"/>
      <c r="M64" s="153"/>
      <c r="N64" s="153"/>
      <c r="O64" s="153"/>
      <c r="P64" s="153"/>
      <c r="Q64" s="11"/>
      <c r="R64" s="11"/>
      <c r="S64" s="11"/>
      <c r="T64" s="11"/>
      <c r="U64" s="11"/>
      <c r="V64" s="11"/>
      <c r="W64" s="53"/>
    </row>
    <row r="65" spans="1:26" x14ac:dyDescent="0.3">
      <c r="A65" s="15"/>
      <c r="B65" s="38"/>
      <c r="C65" s="8"/>
      <c r="D65" s="8"/>
      <c r="E65" s="27"/>
      <c r="F65" s="27"/>
      <c r="G65" s="27"/>
      <c r="H65" s="154"/>
      <c r="I65" s="154"/>
      <c r="J65" s="154"/>
      <c r="K65" s="154"/>
      <c r="L65" s="154"/>
      <c r="M65" s="154"/>
      <c r="N65" s="154"/>
      <c r="O65" s="154"/>
      <c r="P65" s="154"/>
      <c r="Q65" s="16"/>
      <c r="R65" s="16"/>
      <c r="S65" s="16"/>
      <c r="T65" s="16"/>
      <c r="U65" s="16"/>
      <c r="V65" s="16"/>
      <c r="W65" s="53"/>
    </row>
    <row r="66" spans="1:26" ht="34.950000000000003" customHeight="1" x14ac:dyDescent="0.3">
      <c r="A66" s="1"/>
      <c r="B66" s="240" t="s">
        <v>65</v>
      </c>
      <c r="C66" s="241"/>
      <c r="D66" s="241"/>
      <c r="E66" s="241"/>
      <c r="F66" s="241"/>
      <c r="G66" s="241"/>
      <c r="H66" s="241"/>
      <c r="I66" s="241"/>
      <c r="J66" s="241"/>
      <c r="K66" s="241"/>
      <c r="L66" s="241"/>
      <c r="M66" s="241"/>
      <c r="N66" s="241"/>
      <c r="O66" s="241"/>
      <c r="P66" s="241"/>
      <c r="Q66" s="241"/>
      <c r="R66" s="241"/>
      <c r="S66" s="241"/>
      <c r="T66" s="241"/>
      <c r="U66" s="241"/>
      <c r="V66" s="241"/>
      <c r="W66" s="53"/>
    </row>
    <row r="67" spans="1:26" x14ac:dyDescent="0.3">
      <c r="A67" s="15"/>
      <c r="B67" s="97"/>
      <c r="C67" s="19"/>
      <c r="D67" s="19"/>
      <c r="E67" s="99"/>
      <c r="F67" s="99"/>
      <c r="G67" s="99"/>
      <c r="H67" s="168"/>
      <c r="I67" s="168"/>
      <c r="J67" s="168"/>
      <c r="K67" s="168"/>
      <c r="L67" s="168"/>
      <c r="M67" s="168"/>
      <c r="N67" s="168"/>
      <c r="O67" s="168"/>
      <c r="P67" s="168"/>
      <c r="Q67" s="20"/>
      <c r="R67" s="20"/>
      <c r="S67" s="20"/>
      <c r="T67" s="20"/>
      <c r="U67" s="20"/>
      <c r="V67" s="20"/>
      <c r="W67" s="53"/>
    </row>
    <row r="68" spans="1:26" ht="19.95" customHeight="1" x14ac:dyDescent="0.3">
      <c r="A68" s="204"/>
      <c r="B68" s="244" t="s">
        <v>22</v>
      </c>
      <c r="C68" s="245"/>
      <c r="D68" s="245"/>
      <c r="E68" s="246"/>
      <c r="F68" s="166"/>
      <c r="G68" s="166"/>
      <c r="H68" s="167" t="s">
        <v>76</v>
      </c>
      <c r="I68" s="250" t="s">
        <v>77</v>
      </c>
      <c r="J68" s="251"/>
      <c r="K68" s="251"/>
      <c r="L68" s="251"/>
      <c r="M68" s="251"/>
      <c r="N68" s="251"/>
      <c r="O68" s="251"/>
      <c r="P68" s="252"/>
      <c r="Q68" s="18"/>
      <c r="R68" s="18"/>
      <c r="S68" s="18"/>
      <c r="T68" s="18"/>
      <c r="U68" s="18"/>
      <c r="V68" s="18"/>
      <c r="W68" s="53"/>
    </row>
    <row r="69" spans="1:26" ht="19.95" customHeight="1" x14ac:dyDescent="0.3">
      <c r="A69" s="204"/>
      <c r="B69" s="247" t="s">
        <v>23</v>
      </c>
      <c r="C69" s="248"/>
      <c r="D69" s="248"/>
      <c r="E69" s="249"/>
      <c r="F69" s="162"/>
      <c r="G69" s="162"/>
      <c r="H69" s="163" t="s">
        <v>17</v>
      </c>
      <c r="I69" s="163"/>
      <c r="J69" s="153"/>
      <c r="K69" s="153"/>
      <c r="L69" s="153"/>
      <c r="M69" s="153"/>
      <c r="N69" s="153"/>
      <c r="O69" s="153"/>
      <c r="P69" s="153"/>
      <c r="Q69" s="11"/>
      <c r="R69" s="11"/>
      <c r="S69" s="11"/>
      <c r="T69" s="11"/>
      <c r="U69" s="11"/>
      <c r="V69" s="11"/>
      <c r="W69" s="53"/>
    </row>
    <row r="70" spans="1:26" ht="19.95" customHeight="1" x14ac:dyDescent="0.3">
      <c r="A70" s="204"/>
      <c r="B70" s="247" t="s">
        <v>24</v>
      </c>
      <c r="C70" s="248"/>
      <c r="D70" s="248"/>
      <c r="E70" s="249"/>
      <c r="F70" s="162"/>
      <c r="G70" s="162"/>
      <c r="H70" s="163" t="s">
        <v>78</v>
      </c>
      <c r="I70" s="163" t="s">
        <v>21</v>
      </c>
      <c r="J70" s="153"/>
      <c r="K70" s="153"/>
      <c r="L70" s="153"/>
      <c r="M70" s="153"/>
      <c r="N70" s="153"/>
      <c r="O70" s="153"/>
      <c r="P70" s="153"/>
      <c r="Q70" s="11"/>
      <c r="R70" s="11"/>
      <c r="S70" s="11"/>
      <c r="T70" s="11"/>
      <c r="U70" s="11"/>
      <c r="V70" s="11"/>
      <c r="W70" s="53"/>
    </row>
    <row r="71" spans="1:26" ht="19.95" customHeight="1" x14ac:dyDescent="0.3">
      <c r="A71" s="15"/>
      <c r="B71" s="208" t="s">
        <v>79</v>
      </c>
      <c r="C71" s="3"/>
      <c r="D71" s="3"/>
      <c r="E71" s="14"/>
      <c r="F71" s="14"/>
      <c r="G71" s="14"/>
      <c r="H71" s="153"/>
      <c r="I71" s="153"/>
      <c r="J71" s="153"/>
      <c r="K71" s="153"/>
      <c r="L71" s="153"/>
      <c r="M71" s="153"/>
      <c r="N71" s="153"/>
      <c r="O71" s="153"/>
      <c r="P71" s="153"/>
      <c r="Q71" s="11"/>
      <c r="R71" s="11"/>
      <c r="S71" s="11"/>
      <c r="T71" s="11"/>
      <c r="U71" s="11"/>
      <c r="V71" s="11"/>
      <c r="W71" s="53"/>
    </row>
    <row r="72" spans="1:26" ht="19.95" customHeight="1" x14ac:dyDescent="0.3">
      <c r="A72" s="15"/>
      <c r="B72" s="208" t="s">
        <v>15</v>
      </c>
      <c r="C72" s="3"/>
      <c r="D72" s="3"/>
      <c r="E72" s="14"/>
      <c r="F72" s="14"/>
      <c r="G72" s="14"/>
      <c r="H72" s="153"/>
      <c r="I72" s="153"/>
      <c r="J72" s="153"/>
      <c r="K72" s="153"/>
      <c r="L72" s="153"/>
      <c r="M72" s="153"/>
      <c r="N72" s="153"/>
      <c r="O72" s="153"/>
      <c r="P72" s="153"/>
      <c r="Q72" s="11"/>
      <c r="R72" s="11"/>
      <c r="S72" s="11"/>
      <c r="T72" s="11"/>
      <c r="U72" s="11"/>
      <c r="V72" s="11"/>
      <c r="W72" s="53"/>
    </row>
    <row r="73" spans="1:26" ht="19.95" customHeight="1" x14ac:dyDescent="0.3">
      <c r="A73" s="15"/>
      <c r="B73" s="42"/>
      <c r="C73" s="3"/>
      <c r="D73" s="3"/>
      <c r="E73" s="14"/>
      <c r="F73" s="14"/>
      <c r="G73" s="14"/>
      <c r="H73" s="153"/>
      <c r="I73" s="153"/>
      <c r="J73" s="153"/>
      <c r="K73" s="153"/>
      <c r="L73" s="153"/>
      <c r="M73" s="153"/>
      <c r="N73" s="153"/>
      <c r="O73" s="153"/>
      <c r="P73" s="153"/>
      <c r="Q73" s="11"/>
      <c r="R73" s="11"/>
      <c r="S73" s="11"/>
      <c r="T73" s="11"/>
      <c r="U73" s="11"/>
      <c r="V73" s="11"/>
      <c r="W73" s="53"/>
    </row>
    <row r="74" spans="1:26" ht="19.95" customHeight="1" x14ac:dyDescent="0.3">
      <c r="A74" s="15"/>
      <c r="B74" s="42"/>
      <c r="C74" s="3"/>
      <c r="D74" s="3"/>
      <c r="E74" s="14"/>
      <c r="F74" s="14"/>
      <c r="G74" s="14"/>
      <c r="H74" s="153"/>
      <c r="I74" s="153"/>
      <c r="J74" s="153"/>
      <c r="K74" s="153"/>
      <c r="L74" s="153"/>
      <c r="M74" s="153"/>
      <c r="N74" s="153"/>
      <c r="O74" s="153"/>
      <c r="P74" s="153"/>
      <c r="Q74" s="11"/>
      <c r="R74" s="11"/>
      <c r="S74" s="11"/>
      <c r="T74" s="11"/>
      <c r="U74" s="11"/>
      <c r="V74" s="11"/>
      <c r="W74" s="53"/>
    </row>
    <row r="75" spans="1:26" ht="19.95" customHeight="1" x14ac:dyDescent="0.3">
      <c r="A75" s="15"/>
      <c r="B75" s="210" t="s">
        <v>58</v>
      </c>
      <c r="C75" s="164"/>
      <c r="D75" s="164"/>
      <c r="E75" s="14"/>
      <c r="F75" s="14"/>
      <c r="G75" s="14"/>
      <c r="H75" s="153"/>
      <c r="I75" s="153"/>
      <c r="J75" s="153"/>
      <c r="K75" s="153"/>
      <c r="L75" s="153"/>
      <c r="M75" s="153"/>
      <c r="N75" s="153"/>
      <c r="O75" s="153"/>
      <c r="P75" s="153"/>
      <c r="Q75" s="11"/>
      <c r="R75" s="11"/>
      <c r="S75" s="11"/>
      <c r="T75" s="11"/>
      <c r="U75" s="11"/>
      <c r="V75" s="11"/>
      <c r="W75" s="53"/>
    </row>
    <row r="76" spans="1:26" x14ac:dyDescent="0.3">
      <c r="A76" s="2"/>
      <c r="B76" s="211" t="s">
        <v>66</v>
      </c>
      <c r="C76" s="128" t="s">
        <v>67</v>
      </c>
      <c r="D76" s="128" t="s">
        <v>68</v>
      </c>
      <c r="E76" s="155"/>
      <c r="F76" s="155" t="s">
        <v>69</v>
      </c>
      <c r="G76" s="155" t="s">
        <v>70</v>
      </c>
      <c r="H76" s="156" t="s">
        <v>71</v>
      </c>
      <c r="I76" s="156" t="s">
        <v>72</v>
      </c>
      <c r="J76" s="156"/>
      <c r="K76" s="156"/>
      <c r="L76" s="156"/>
      <c r="M76" s="156"/>
      <c r="N76" s="156"/>
      <c r="O76" s="156"/>
      <c r="P76" s="156" t="s">
        <v>73</v>
      </c>
      <c r="Q76" s="157"/>
      <c r="R76" s="157"/>
      <c r="S76" s="128" t="s">
        <v>74</v>
      </c>
      <c r="T76" s="158"/>
      <c r="U76" s="158"/>
      <c r="V76" s="128" t="s">
        <v>75</v>
      </c>
      <c r="W76" s="53"/>
    </row>
    <row r="77" spans="1:26" x14ac:dyDescent="0.3">
      <c r="A77" s="10"/>
      <c r="B77" s="212"/>
      <c r="C77" s="169"/>
      <c r="D77" s="237" t="s">
        <v>59</v>
      </c>
      <c r="E77" s="237"/>
      <c r="F77" s="134"/>
      <c r="G77" s="170"/>
      <c r="H77" s="134"/>
      <c r="I77" s="134"/>
      <c r="J77" s="135"/>
      <c r="K77" s="135"/>
      <c r="L77" s="135"/>
      <c r="M77" s="135"/>
      <c r="N77" s="135"/>
      <c r="O77" s="135"/>
      <c r="P77" s="135"/>
      <c r="Q77" s="133"/>
      <c r="R77" s="133"/>
      <c r="S77" s="133"/>
      <c r="T77" s="133"/>
      <c r="U77" s="133"/>
      <c r="V77" s="197"/>
      <c r="W77" s="218"/>
      <c r="X77" s="137"/>
      <c r="Y77" s="137"/>
      <c r="Z77" s="137"/>
    </row>
    <row r="78" spans="1:26" x14ac:dyDescent="0.3">
      <c r="A78" s="10"/>
      <c r="B78" s="213"/>
      <c r="C78" s="172">
        <v>1</v>
      </c>
      <c r="D78" s="235" t="s">
        <v>60</v>
      </c>
      <c r="E78" s="235"/>
      <c r="F78" s="138"/>
      <c r="G78" s="171"/>
      <c r="H78" s="138"/>
      <c r="I78" s="138"/>
      <c r="J78" s="139"/>
      <c r="K78" s="139"/>
      <c r="L78" s="139"/>
      <c r="M78" s="139"/>
      <c r="N78" s="139"/>
      <c r="O78" s="139"/>
      <c r="P78" s="139"/>
      <c r="Q78" s="10"/>
      <c r="R78" s="10"/>
      <c r="S78" s="10"/>
      <c r="T78" s="10"/>
      <c r="U78" s="10"/>
      <c r="V78" s="198"/>
      <c r="W78" s="218"/>
      <c r="X78" s="137"/>
      <c r="Y78" s="137"/>
      <c r="Z78" s="137"/>
    </row>
    <row r="79" spans="1:26" ht="25.05" customHeight="1" x14ac:dyDescent="0.3">
      <c r="A79" s="179"/>
      <c r="B79" s="214">
        <v>1</v>
      </c>
      <c r="C79" s="180" t="s">
        <v>80</v>
      </c>
      <c r="D79" s="234" t="s">
        <v>81</v>
      </c>
      <c r="E79" s="234"/>
      <c r="F79" s="174" t="s">
        <v>82</v>
      </c>
      <c r="G79" s="175">
        <v>269.3</v>
      </c>
      <c r="H79" s="174"/>
      <c r="I79" s="174">
        <f>ROUND(G79*(H79),2)</f>
        <v>0</v>
      </c>
      <c r="J79" s="176">
        <f>ROUND(G79*(N79),2)</f>
        <v>867.15</v>
      </c>
      <c r="K79" s="177">
        <f>ROUND(G79*(O79),2)</f>
        <v>0</v>
      </c>
      <c r="L79" s="177">
        <f>ROUND(G79*(H79),2)</f>
        <v>0</v>
      </c>
      <c r="M79" s="177"/>
      <c r="N79" s="177">
        <v>3.22</v>
      </c>
      <c r="O79" s="177"/>
      <c r="P79" s="181"/>
      <c r="Q79" s="181"/>
      <c r="R79" s="181"/>
      <c r="S79" s="182">
        <f>ROUND(G79*(P79),3)</f>
        <v>0</v>
      </c>
      <c r="T79" s="178"/>
      <c r="U79" s="178"/>
      <c r="V79" s="199"/>
      <c r="W79" s="53"/>
      <c r="Z79">
        <v>0</v>
      </c>
    </row>
    <row r="80" spans="1:26" ht="25.05" customHeight="1" x14ac:dyDescent="0.3">
      <c r="A80" s="179"/>
      <c r="B80" s="214">
        <v>2</v>
      </c>
      <c r="C80" s="180" t="s">
        <v>83</v>
      </c>
      <c r="D80" s="234" t="s">
        <v>84</v>
      </c>
      <c r="E80" s="234"/>
      <c r="F80" s="174" t="s">
        <v>85</v>
      </c>
      <c r="G80" s="175">
        <v>104</v>
      </c>
      <c r="H80" s="174"/>
      <c r="I80" s="174">
        <f>ROUND(G80*(H80),2)</f>
        <v>0</v>
      </c>
      <c r="J80" s="176">
        <f>ROUND(G80*(N80),2)</f>
        <v>242.32</v>
      </c>
      <c r="K80" s="177">
        <f>ROUND(G80*(O80),2)</f>
        <v>0</v>
      </c>
      <c r="L80" s="177">
        <f>ROUND(G80*(H80),2)</f>
        <v>0</v>
      </c>
      <c r="M80" s="177"/>
      <c r="N80" s="177">
        <v>2.33</v>
      </c>
      <c r="O80" s="177"/>
      <c r="P80" s="181"/>
      <c r="Q80" s="181"/>
      <c r="R80" s="181"/>
      <c r="S80" s="182">
        <f>ROUND(G80*(P80),3)</f>
        <v>0</v>
      </c>
      <c r="T80" s="178"/>
      <c r="U80" s="178"/>
      <c r="V80" s="199"/>
      <c r="W80" s="53"/>
      <c r="Z80">
        <v>0</v>
      </c>
    </row>
    <row r="81" spans="1:26" ht="25.05" customHeight="1" x14ac:dyDescent="0.3">
      <c r="A81" s="179"/>
      <c r="B81" s="214">
        <v>3</v>
      </c>
      <c r="C81" s="180" t="s">
        <v>86</v>
      </c>
      <c r="D81" s="234" t="s">
        <v>87</v>
      </c>
      <c r="E81" s="234"/>
      <c r="F81" s="174" t="s">
        <v>88</v>
      </c>
      <c r="G81" s="175">
        <v>2.7</v>
      </c>
      <c r="H81" s="174"/>
      <c r="I81" s="174">
        <f>ROUND(G81*(H81),2)</f>
        <v>0</v>
      </c>
      <c r="J81" s="176">
        <f>ROUND(G81*(N81),2)</f>
        <v>75.709999999999994</v>
      </c>
      <c r="K81" s="177">
        <f>ROUND(G81*(O81),2)</f>
        <v>0</v>
      </c>
      <c r="L81" s="177">
        <f>ROUND(G81*(H81),2)</f>
        <v>0</v>
      </c>
      <c r="M81" s="177"/>
      <c r="N81" s="177">
        <v>28.04</v>
      </c>
      <c r="O81" s="177"/>
      <c r="P81" s="181"/>
      <c r="Q81" s="181"/>
      <c r="R81" s="181"/>
      <c r="S81" s="182">
        <f>ROUND(G81*(P81),3)</f>
        <v>0</v>
      </c>
      <c r="T81" s="178"/>
      <c r="U81" s="178"/>
      <c r="V81" s="199"/>
      <c r="W81" s="53"/>
      <c r="Z81">
        <v>0</v>
      </c>
    </row>
    <row r="82" spans="1:26" ht="34.950000000000003" customHeight="1" x14ac:dyDescent="0.3">
      <c r="A82" s="179"/>
      <c r="B82" s="214">
        <v>4</v>
      </c>
      <c r="C82" s="180" t="s">
        <v>89</v>
      </c>
      <c r="D82" s="234" t="s">
        <v>90</v>
      </c>
      <c r="E82" s="234"/>
      <c r="F82" s="174" t="s">
        <v>88</v>
      </c>
      <c r="G82" s="175">
        <v>2.7</v>
      </c>
      <c r="H82" s="174"/>
      <c r="I82" s="174">
        <f>ROUND(G82*(H82),2)</f>
        <v>0</v>
      </c>
      <c r="J82" s="176">
        <f>ROUND(G82*(N82),2)</f>
        <v>21.41</v>
      </c>
      <c r="K82" s="177">
        <f>ROUND(G82*(O82),2)</f>
        <v>0</v>
      </c>
      <c r="L82" s="177">
        <f>ROUND(G82*(H82),2)</f>
        <v>0</v>
      </c>
      <c r="M82" s="177"/>
      <c r="N82" s="177">
        <v>7.93</v>
      </c>
      <c r="O82" s="177"/>
      <c r="P82" s="181"/>
      <c r="Q82" s="181"/>
      <c r="R82" s="181"/>
      <c r="S82" s="182">
        <f>ROUND(G82*(P82),3)</f>
        <v>0</v>
      </c>
      <c r="T82" s="178"/>
      <c r="U82" s="178"/>
      <c r="V82" s="199"/>
      <c r="W82" s="53"/>
      <c r="Z82">
        <v>0</v>
      </c>
    </row>
    <row r="83" spans="1:26" ht="25.05" customHeight="1" x14ac:dyDescent="0.3">
      <c r="A83" s="179"/>
      <c r="B83" s="214">
        <v>5</v>
      </c>
      <c r="C83" s="180" t="s">
        <v>91</v>
      </c>
      <c r="D83" s="234" t="s">
        <v>92</v>
      </c>
      <c r="E83" s="234"/>
      <c r="F83" s="174" t="s">
        <v>88</v>
      </c>
      <c r="G83" s="175">
        <v>2.7</v>
      </c>
      <c r="H83" s="174"/>
      <c r="I83" s="174">
        <f>ROUND(G83*(H83),2)</f>
        <v>0</v>
      </c>
      <c r="J83" s="176">
        <f>ROUND(G83*(N83),2)</f>
        <v>5.51</v>
      </c>
      <c r="K83" s="177">
        <f>ROUND(G83*(O83),2)</f>
        <v>0</v>
      </c>
      <c r="L83" s="177">
        <f>ROUND(G83*(H83),2)</f>
        <v>0</v>
      </c>
      <c r="M83" s="177"/>
      <c r="N83" s="177">
        <v>2.04</v>
      </c>
      <c r="O83" s="177"/>
      <c r="P83" s="181"/>
      <c r="Q83" s="181"/>
      <c r="R83" s="181"/>
      <c r="S83" s="182">
        <f>ROUND(G83*(P83),3)</f>
        <v>0</v>
      </c>
      <c r="T83" s="178"/>
      <c r="U83" s="178"/>
      <c r="V83" s="199"/>
      <c r="W83" s="53"/>
      <c r="Z83">
        <v>0</v>
      </c>
    </row>
    <row r="84" spans="1:26" x14ac:dyDescent="0.3">
      <c r="A84" s="10"/>
      <c r="B84" s="213"/>
      <c r="C84" s="172">
        <v>1</v>
      </c>
      <c r="D84" s="235" t="s">
        <v>60</v>
      </c>
      <c r="E84" s="235"/>
      <c r="F84" s="138"/>
      <c r="G84" s="171"/>
      <c r="H84" s="138"/>
      <c r="I84" s="140">
        <f>ROUND((SUM(I78:I83))/1,2)</f>
        <v>0</v>
      </c>
      <c r="J84" s="139"/>
      <c r="K84" s="139"/>
      <c r="L84" s="139">
        <f>ROUND((SUM(L78:L83))/1,2)</f>
        <v>0</v>
      </c>
      <c r="M84" s="139">
        <f>ROUND((SUM(M78:M83))/1,2)</f>
        <v>0</v>
      </c>
      <c r="N84" s="139"/>
      <c r="O84" s="139"/>
      <c r="P84" s="139"/>
      <c r="Q84" s="10"/>
      <c r="R84" s="10"/>
      <c r="S84" s="10">
        <f>ROUND((SUM(S78:S83))/1,2)</f>
        <v>0</v>
      </c>
      <c r="T84" s="10"/>
      <c r="U84" s="10"/>
      <c r="V84" s="200">
        <f>ROUND((SUM(V78:V83))/1,2)</f>
        <v>0</v>
      </c>
      <c r="W84" s="218"/>
      <c r="X84" s="137"/>
      <c r="Y84" s="137"/>
      <c r="Z84" s="137"/>
    </row>
    <row r="85" spans="1:26" x14ac:dyDescent="0.3">
      <c r="A85" s="1"/>
      <c r="B85" s="209"/>
      <c r="C85" s="1"/>
      <c r="D85" s="1"/>
      <c r="E85" s="131"/>
      <c r="F85" s="131"/>
      <c r="G85" s="165"/>
      <c r="H85" s="131"/>
      <c r="I85" s="131"/>
      <c r="J85" s="132"/>
      <c r="K85" s="132"/>
      <c r="L85" s="132"/>
      <c r="M85" s="132"/>
      <c r="N85" s="132"/>
      <c r="O85" s="132"/>
      <c r="P85" s="132"/>
      <c r="Q85" s="1"/>
      <c r="R85" s="1"/>
      <c r="S85" s="1"/>
      <c r="T85" s="1"/>
      <c r="U85" s="1"/>
      <c r="V85" s="201"/>
      <c r="W85" s="53"/>
    </row>
    <row r="86" spans="1:26" x14ac:dyDescent="0.3">
      <c r="A86" s="10"/>
      <c r="B86" s="213"/>
      <c r="C86" s="172">
        <v>5</v>
      </c>
      <c r="D86" s="235" t="s">
        <v>61</v>
      </c>
      <c r="E86" s="235"/>
      <c r="F86" s="138"/>
      <c r="G86" s="171"/>
      <c r="H86" s="138"/>
      <c r="I86" s="138"/>
      <c r="J86" s="139"/>
      <c r="K86" s="139"/>
      <c r="L86" s="139"/>
      <c r="M86" s="139"/>
      <c r="N86" s="139"/>
      <c r="O86" s="139"/>
      <c r="P86" s="139"/>
      <c r="Q86" s="10"/>
      <c r="R86" s="10"/>
      <c r="S86" s="10"/>
      <c r="T86" s="10"/>
      <c r="U86" s="10"/>
      <c r="V86" s="198"/>
      <c r="W86" s="218"/>
      <c r="X86" s="137"/>
      <c r="Y86" s="137"/>
      <c r="Z86" s="137"/>
    </row>
    <row r="87" spans="1:26" ht="25.05" customHeight="1" x14ac:dyDescent="0.3">
      <c r="A87" s="179"/>
      <c r="B87" s="215">
        <v>6</v>
      </c>
      <c r="C87" s="190" t="s">
        <v>93</v>
      </c>
      <c r="D87" s="236" t="s">
        <v>94</v>
      </c>
      <c r="E87" s="236"/>
      <c r="F87" s="185" t="s">
        <v>82</v>
      </c>
      <c r="G87" s="186">
        <v>83</v>
      </c>
      <c r="H87" s="185"/>
      <c r="I87" s="185">
        <f>ROUND(G87*(H87),2)</f>
        <v>0</v>
      </c>
      <c r="J87" s="187">
        <f>ROUND(G87*(N87),2)</f>
        <v>898.89</v>
      </c>
      <c r="K87" s="188">
        <f>ROUND(G87*(O87),2)</f>
        <v>0</v>
      </c>
      <c r="L87" s="188"/>
      <c r="M87" s="188">
        <f>ROUND(G87*(H87),2)</f>
        <v>0</v>
      </c>
      <c r="N87" s="188">
        <v>10.83</v>
      </c>
      <c r="O87" s="188"/>
      <c r="P87" s="191"/>
      <c r="Q87" s="191"/>
      <c r="R87" s="191"/>
      <c r="S87" s="192">
        <f>ROUND(G87*(P87),3)</f>
        <v>0</v>
      </c>
      <c r="T87" s="189"/>
      <c r="U87" s="189"/>
      <c r="V87" s="202"/>
      <c r="W87" s="53"/>
      <c r="Z87">
        <v>0</v>
      </c>
    </row>
    <row r="88" spans="1:26" ht="25.05" customHeight="1" x14ac:dyDescent="0.3">
      <c r="A88" s="179"/>
      <c r="B88" s="214">
        <v>7</v>
      </c>
      <c r="C88" s="180" t="s">
        <v>95</v>
      </c>
      <c r="D88" s="234" t="s">
        <v>96</v>
      </c>
      <c r="E88" s="234"/>
      <c r="F88" s="174" t="s">
        <v>82</v>
      </c>
      <c r="G88" s="175">
        <v>83</v>
      </c>
      <c r="H88" s="174"/>
      <c r="I88" s="174">
        <f>ROUND(G88*(H88),2)</f>
        <v>0</v>
      </c>
      <c r="J88" s="176">
        <f>ROUND(G88*(N88),2)</f>
        <v>1293.1400000000001</v>
      </c>
      <c r="K88" s="177">
        <f>ROUND(G88*(O88),2)</f>
        <v>0</v>
      </c>
      <c r="L88" s="177">
        <f>ROUND(G88*(H88),2)</f>
        <v>0</v>
      </c>
      <c r="M88" s="177"/>
      <c r="N88" s="177">
        <v>15.58</v>
      </c>
      <c r="O88" s="177"/>
      <c r="P88" s="181"/>
      <c r="Q88" s="181"/>
      <c r="R88" s="181"/>
      <c r="S88" s="182">
        <f>ROUND(G88*(P88),3)</f>
        <v>0</v>
      </c>
      <c r="T88" s="178"/>
      <c r="U88" s="178"/>
      <c r="V88" s="199"/>
      <c r="W88" s="53"/>
      <c r="Z88">
        <v>0</v>
      </c>
    </row>
    <row r="89" spans="1:26" ht="25.05" customHeight="1" x14ac:dyDescent="0.3">
      <c r="A89" s="179"/>
      <c r="B89" s="214">
        <v>8</v>
      </c>
      <c r="C89" s="180" t="s">
        <v>97</v>
      </c>
      <c r="D89" s="234" t="s">
        <v>98</v>
      </c>
      <c r="E89" s="234"/>
      <c r="F89" s="174" t="s">
        <v>82</v>
      </c>
      <c r="G89" s="175">
        <v>604.9</v>
      </c>
      <c r="H89" s="174"/>
      <c r="I89" s="174">
        <f>ROUND(G89*(H89),2)</f>
        <v>0</v>
      </c>
      <c r="J89" s="176">
        <f>ROUND(G89*(N89),2)</f>
        <v>6049</v>
      </c>
      <c r="K89" s="177">
        <f>ROUND(G89*(O89),2)</f>
        <v>0</v>
      </c>
      <c r="L89" s="177">
        <f>ROUND(G89*(H89),2)</f>
        <v>0</v>
      </c>
      <c r="M89" s="177"/>
      <c r="N89" s="177">
        <v>10</v>
      </c>
      <c r="O89" s="177"/>
      <c r="P89" s="181"/>
      <c r="Q89" s="181"/>
      <c r="R89" s="181"/>
      <c r="S89" s="182">
        <f>ROUND(G89*(P89),3)</f>
        <v>0</v>
      </c>
      <c r="T89" s="178"/>
      <c r="U89" s="178"/>
      <c r="V89" s="199"/>
      <c r="W89" s="53"/>
      <c r="Z89">
        <v>0</v>
      </c>
    </row>
    <row r="90" spans="1:26" x14ac:dyDescent="0.3">
      <c r="A90" s="10"/>
      <c r="B90" s="213"/>
      <c r="C90" s="172">
        <v>5</v>
      </c>
      <c r="D90" s="235" t="s">
        <v>61</v>
      </c>
      <c r="E90" s="235"/>
      <c r="F90" s="138"/>
      <c r="G90" s="171"/>
      <c r="H90" s="138"/>
      <c r="I90" s="140">
        <f>ROUND((SUM(I86:I89))/1,2)</f>
        <v>0</v>
      </c>
      <c r="J90" s="139"/>
      <c r="K90" s="139"/>
      <c r="L90" s="139">
        <f>ROUND((SUM(L86:L89))/1,2)</f>
        <v>0</v>
      </c>
      <c r="M90" s="139">
        <f>ROUND((SUM(M86:M89))/1,2)</f>
        <v>0</v>
      </c>
      <c r="N90" s="139"/>
      <c r="O90" s="139"/>
      <c r="P90" s="139"/>
      <c r="Q90" s="10"/>
      <c r="R90" s="10"/>
      <c r="S90" s="10">
        <f>ROUND((SUM(S86:S89))/1,2)</f>
        <v>0</v>
      </c>
      <c r="T90" s="10"/>
      <c r="U90" s="10"/>
      <c r="V90" s="200">
        <f>ROUND((SUM(V86:V89))/1,2)</f>
        <v>0</v>
      </c>
      <c r="W90" s="218"/>
      <c r="X90" s="137"/>
      <c r="Y90" s="137"/>
      <c r="Z90" s="137"/>
    </row>
    <row r="91" spans="1:26" x14ac:dyDescent="0.3">
      <c r="A91" s="1"/>
      <c r="B91" s="209"/>
      <c r="C91" s="1"/>
      <c r="D91" s="1"/>
      <c r="E91" s="131"/>
      <c r="F91" s="131"/>
      <c r="G91" s="165"/>
      <c r="H91" s="131"/>
      <c r="I91" s="131"/>
      <c r="J91" s="132"/>
      <c r="K91" s="132"/>
      <c r="L91" s="132"/>
      <c r="M91" s="132"/>
      <c r="N91" s="132"/>
      <c r="O91" s="132"/>
      <c r="P91" s="132"/>
      <c r="Q91" s="1"/>
      <c r="R91" s="1"/>
      <c r="S91" s="1"/>
      <c r="T91" s="1"/>
      <c r="U91" s="1"/>
      <c r="V91" s="201"/>
      <c r="W91" s="53"/>
    </row>
    <row r="92" spans="1:26" x14ac:dyDescent="0.3">
      <c r="A92" s="10"/>
      <c r="B92" s="213"/>
      <c r="C92" s="172">
        <v>9</v>
      </c>
      <c r="D92" s="235" t="s">
        <v>62</v>
      </c>
      <c r="E92" s="235"/>
      <c r="F92" s="138"/>
      <c r="G92" s="171"/>
      <c r="H92" s="138"/>
      <c r="I92" s="138"/>
      <c r="J92" s="139"/>
      <c r="K92" s="139"/>
      <c r="L92" s="139"/>
      <c r="M92" s="139"/>
      <c r="N92" s="139"/>
      <c r="O92" s="139"/>
      <c r="P92" s="139"/>
      <c r="Q92" s="10"/>
      <c r="R92" s="10"/>
      <c r="S92" s="10"/>
      <c r="T92" s="10"/>
      <c r="U92" s="10"/>
      <c r="V92" s="198"/>
      <c r="W92" s="218"/>
      <c r="X92" s="137"/>
      <c r="Y92" s="137"/>
      <c r="Z92" s="137"/>
    </row>
    <row r="93" spans="1:26" ht="25.05" customHeight="1" x14ac:dyDescent="0.3">
      <c r="A93" s="179"/>
      <c r="B93" s="214">
        <v>9</v>
      </c>
      <c r="C93" s="180" t="s">
        <v>99</v>
      </c>
      <c r="D93" s="234" t="s">
        <v>100</v>
      </c>
      <c r="E93" s="234"/>
      <c r="F93" s="173" t="s">
        <v>85</v>
      </c>
      <c r="G93" s="175">
        <v>30</v>
      </c>
      <c r="H93" s="174"/>
      <c r="I93" s="174">
        <f t="shared" ref="I93:I98" si="0">ROUND(G93*(H93),2)</f>
        <v>0</v>
      </c>
      <c r="J93" s="173">
        <f t="shared" ref="J93:J98" si="1">ROUND(G93*(N93),2)</f>
        <v>166.2</v>
      </c>
      <c r="K93" s="178">
        <f t="shared" ref="K93:K98" si="2">ROUND(G93*(O93),2)</f>
        <v>0</v>
      </c>
      <c r="L93" s="178">
        <f>ROUND(G93*(H93),2)</f>
        <v>0</v>
      </c>
      <c r="M93" s="178"/>
      <c r="N93" s="178">
        <v>5.54</v>
      </c>
      <c r="O93" s="178"/>
      <c r="P93" s="183">
        <v>9.7960000000000005E-2</v>
      </c>
      <c r="Q93" s="181"/>
      <c r="R93" s="181">
        <v>9.7960000000000005E-2</v>
      </c>
      <c r="S93" s="182">
        <f t="shared" ref="S93:S98" si="3">ROUND(G93*(P93),3)</f>
        <v>2.9390000000000001</v>
      </c>
      <c r="T93" s="178"/>
      <c r="U93" s="178"/>
      <c r="V93" s="199"/>
      <c r="W93" s="53"/>
      <c r="Z93">
        <v>0</v>
      </c>
    </row>
    <row r="94" spans="1:26" ht="25.05" customHeight="1" x14ac:dyDescent="0.3">
      <c r="A94" s="179"/>
      <c r="B94" s="215">
        <v>10</v>
      </c>
      <c r="C94" s="190" t="s">
        <v>101</v>
      </c>
      <c r="D94" s="236" t="s">
        <v>102</v>
      </c>
      <c r="E94" s="236"/>
      <c r="F94" s="184" t="s">
        <v>103</v>
      </c>
      <c r="G94" s="186">
        <v>30.3</v>
      </c>
      <c r="H94" s="185"/>
      <c r="I94" s="185">
        <f t="shared" si="0"/>
        <v>0</v>
      </c>
      <c r="J94" s="184">
        <f t="shared" si="1"/>
        <v>86.96</v>
      </c>
      <c r="K94" s="189">
        <f t="shared" si="2"/>
        <v>0</v>
      </c>
      <c r="L94" s="189"/>
      <c r="M94" s="189">
        <f>ROUND(G94*(H94),2)</f>
        <v>0</v>
      </c>
      <c r="N94" s="189">
        <v>2.87</v>
      </c>
      <c r="O94" s="189"/>
      <c r="P94" s="191"/>
      <c r="Q94" s="191"/>
      <c r="R94" s="191"/>
      <c r="S94" s="192">
        <f t="shared" si="3"/>
        <v>0</v>
      </c>
      <c r="T94" s="189"/>
      <c r="U94" s="189"/>
      <c r="V94" s="202"/>
      <c r="W94" s="53"/>
      <c r="Z94">
        <v>0</v>
      </c>
    </row>
    <row r="95" spans="1:26" ht="25.05" customHeight="1" x14ac:dyDescent="0.3">
      <c r="A95" s="179"/>
      <c r="B95" s="214">
        <v>11</v>
      </c>
      <c r="C95" s="180" t="s">
        <v>104</v>
      </c>
      <c r="D95" s="234" t="s">
        <v>105</v>
      </c>
      <c r="E95" s="234"/>
      <c r="F95" s="173" t="s">
        <v>88</v>
      </c>
      <c r="G95" s="175">
        <v>2.7</v>
      </c>
      <c r="H95" s="174"/>
      <c r="I95" s="174">
        <f t="shared" si="0"/>
        <v>0</v>
      </c>
      <c r="J95" s="173">
        <f t="shared" si="1"/>
        <v>285.69</v>
      </c>
      <c r="K95" s="178">
        <f t="shared" si="2"/>
        <v>0</v>
      </c>
      <c r="L95" s="178">
        <f>ROUND(G95*(H95),2)</f>
        <v>0</v>
      </c>
      <c r="M95" s="178"/>
      <c r="N95" s="178">
        <v>105.81</v>
      </c>
      <c r="O95" s="178"/>
      <c r="P95" s="181"/>
      <c r="Q95" s="181"/>
      <c r="R95" s="181"/>
      <c r="S95" s="182">
        <f t="shared" si="3"/>
        <v>0</v>
      </c>
      <c r="T95" s="178"/>
      <c r="U95" s="178"/>
      <c r="V95" s="199"/>
      <c r="W95" s="53"/>
      <c r="Z95">
        <v>0</v>
      </c>
    </row>
    <row r="96" spans="1:26" ht="25.05" customHeight="1" x14ac:dyDescent="0.3">
      <c r="A96" s="179"/>
      <c r="B96" s="214">
        <v>12</v>
      </c>
      <c r="C96" s="180" t="s">
        <v>106</v>
      </c>
      <c r="D96" s="234" t="s">
        <v>107</v>
      </c>
      <c r="E96" s="234"/>
      <c r="F96" s="173" t="s">
        <v>108</v>
      </c>
      <c r="G96" s="175">
        <v>41.470999999999997</v>
      </c>
      <c r="H96" s="174"/>
      <c r="I96" s="174">
        <f t="shared" si="0"/>
        <v>0</v>
      </c>
      <c r="J96" s="173">
        <f t="shared" si="1"/>
        <v>1002.35</v>
      </c>
      <c r="K96" s="178">
        <f t="shared" si="2"/>
        <v>0</v>
      </c>
      <c r="L96" s="178">
        <f>ROUND(G96*(H96),2)</f>
        <v>0</v>
      </c>
      <c r="M96" s="178"/>
      <c r="N96" s="178">
        <v>24.17</v>
      </c>
      <c r="O96" s="178"/>
      <c r="P96" s="181"/>
      <c r="Q96" s="181"/>
      <c r="R96" s="181"/>
      <c r="S96" s="182">
        <f t="shared" si="3"/>
        <v>0</v>
      </c>
      <c r="T96" s="178"/>
      <c r="U96" s="178"/>
      <c r="V96" s="199"/>
      <c r="W96" s="53"/>
      <c r="Z96">
        <v>0</v>
      </c>
    </row>
    <row r="97" spans="1:26" ht="25.05" customHeight="1" x14ac:dyDescent="0.3">
      <c r="A97" s="179"/>
      <c r="B97" s="214">
        <v>13</v>
      </c>
      <c r="C97" s="180" t="s">
        <v>109</v>
      </c>
      <c r="D97" s="234" t="s">
        <v>110</v>
      </c>
      <c r="E97" s="234"/>
      <c r="F97" s="173" t="s">
        <v>108</v>
      </c>
      <c r="G97" s="175">
        <v>41.470999999999997</v>
      </c>
      <c r="H97" s="174"/>
      <c r="I97" s="174">
        <f t="shared" si="0"/>
        <v>0</v>
      </c>
      <c r="J97" s="173">
        <f t="shared" si="1"/>
        <v>971.25</v>
      </c>
      <c r="K97" s="178">
        <f t="shared" si="2"/>
        <v>0</v>
      </c>
      <c r="L97" s="178">
        <f>ROUND(G97*(H97),2)</f>
        <v>0</v>
      </c>
      <c r="M97" s="178"/>
      <c r="N97" s="178">
        <v>23.42</v>
      </c>
      <c r="O97" s="178"/>
      <c r="P97" s="181"/>
      <c r="Q97" s="181"/>
      <c r="R97" s="181"/>
      <c r="S97" s="182">
        <f t="shared" si="3"/>
        <v>0</v>
      </c>
      <c r="T97" s="178"/>
      <c r="U97" s="178"/>
      <c r="V97" s="199"/>
      <c r="W97" s="53"/>
      <c r="Z97">
        <v>0</v>
      </c>
    </row>
    <row r="98" spans="1:26" ht="25.05" customHeight="1" x14ac:dyDescent="0.3">
      <c r="A98" s="179"/>
      <c r="B98" s="214">
        <v>14</v>
      </c>
      <c r="C98" s="180" t="s">
        <v>111</v>
      </c>
      <c r="D98" s="234" t="s">
        <v>112</v>
      </c>
      <c r="E98" s="234"/>
      <c r="F98" s="173" t="s">
        <v>108</v>
      </c>
      <c r="G98" s="175">
        <v>41.470999999999997</v>
      </c>
      <c r="H98" s="174"/>
      <c r="I98" s="174">
        <f t="shared" si="0"/>
        <v>0</v>
      </c>
      <c r="J98" s="173">
        <f t="shared" si="1"/>
        <v>0</v>
      </c>
      <c r="K98" s="178">
        <f t="shared" si="2"/>
        <v>0</v>
      </c>
      <c r="L98" s="178"/>
      <c r="M98" s="178"/>
      <c r="N98" s="178">
        <v>0</v>
      </c>
      <c r="O98" s="178"/>
      <c r="P98" s="181"/>
      <c r="Q98" s="181"/>
      <c r="R98" s="181"/>
      <c r="S98" s="182">
        <f t="shared" si="3"/>
        <v>0</v>
      </c>
      <c r="T98" s="178"/>
      <c r="U98" s="178"/>
      <c r="V98" s="199"/>
      <c r="W98" s="53"/>
      <c r="Z98">
        <v>0</v>
      </c>
    </row>
    <row r="99" spans="1:26" x14ac:dyDescent="0.3">
      <c r="A99" s="10"/>
      <c r="B99" s="213"/>
      <c r="C99" s="172">
        <v>9</v>
      </c>
      <c r="D99" s="235" t="s">
        <v>62</v>
      </c>
      <c r="E99" s="235"/>
      <c r="F99" s="10"/>
      <c r="G99" s="171"/>
      <c r="H99" s="138"/>
      <c r="I99" s="140">
        <f>ROUND((SUM(I92:I98))/1,2)</f>
        <v>0</v>
      </c>
      <c r="J99" s="10"/>
      <c r="K99" s="10"/>
      <c r="L99" s="10">
        <f>ROUND((SUM(L92:L98))/1,2)</f>
        <v>0</v>
      </c>
      <c r="M99" s="10">
        <f>ROUND((SUM(M92:M98))/1,2)</f>
        <v>0</v>
      </c>
      <c r="N99" s="10"/>
      <c r="O99" s="10"/>
      <c r="P99" s="10"/>
      <c r="Q99" s="10"/>
      <c r="R99" s="10"/>
      <c r="S99" s="10">
        <f>ROUND((SUM(S92:S98))/1,2)</f>
        <v>2.94</v>
      </c>
      <c r="T99" s="10"/>
      <c r="U99" s="10"/>
      <c r="V99" s="200">
        <f>ROUND((SUM(V92:V98))/1,2)</f>
        <v>0</v>
      </c>
      <c r="W99" s="218"/>
      <c r="X99" s="137"/>
      <c r="Y99" s="137"/>
      <c r="Z99" s="137"/>
    </row>
    <row r="100" spans="1:26" x14ac:dyDescent="0.3">
      <c r="A100" s="1"/>
      <c r="B100" s="209"/>
      <c r="C100" s="1"/>
      <c r="D100" s="1"/>
      <c r="E100" s="1"/>
      <c r="F100" s="1"/>
      <c r="G100" s="165"/>
      <c r="H100" s="131"/>
      <c r="I100" s="13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201"/>
      <c r="W100" s="53"/>
    </row>
    <row r="101" spans="1:26" x14ac:dyDescent="0.3">
      <c r="A101" s="10"/>
      <c r="B101" s="213"/>
      <c r="C101" s="172">
        <v>99</v>
      </c>
      <c r="D101" s="235" t="s">
        <v>63</v>
      </c>
      <c r="E101" s="235"/>
      <c r="F101" s="10"/>
      <c r="G101" s="171"/>
      <c r="H101" s="138"/>
      <c r="I101" s="138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98"/>
      <c r="W101" s="218"/>
      <c r="X101" s="137"/>
      <c r="Y101" s="137"/>
      <c r="Z101" s="137"/>
    </row>
    <row r="102" spans="1:26" ht="25.05" customHeight="1" x14ac:dyDescent="0.3">
      <c r="A102" s="179"/>
      <c r="B102" s="214">
        <v>15</v>
      </c>
      <c r="C102" s="180" t="s">
        <v>113</v>
      </c>
      <c r="D102" s="234" t="s">
        <v>114</v>
      </c>
      <c r="E102" s="234"/>
      <c r="F102" s="173" t="s">
        <v>108</v>
      </c>
      <c r="G102" s="175">
        <v>93.956000000000003</v>
      </c>
      <c r="H102" s="174"/>
      <c r="I102" s="174">
        <f>ROUND(G102*(H102),2)</f>
        <v>0</v>
      </c>
      <c r="J102" s="173">
        <f>ROUND(G102*(N102),2)</f>
        <v>230.19</v>
      </c>
      <c r="K102" s="178">
        <f>ROUND(G102*(O102),2)</f>
        <v>0</v>
      </c>
      <c r="L102" s="178">
        <f>ROUND(G102*(H102),2)</f>
        <v>0</v>
      </c>
      <c r="M102" s="178"/>
      <c r="N102" s="178">
        <v>2.4500000000000002</v>
      </c>
      <c r="O102" s="178"/>
      <c r="P102" s="181"/>
      <c r="Q102" s="181"/>
      <c r="R102" s="181"/>
      <c r="S102" s="182">
        <f>ROUND(G102*(P102),3)</f>
        <v>0</v>
      </c>
      <c r="T102" s="178"/>
      <c r="U102" s="178"/>
      <c r="V102" s="199"/>
      <c r="W102" s="53"/>
      <c r="Z102">
        <v>0</v>
      </c>
    </row>
    <row r="103" spans="1:26" x14ac:dyDescent="0.3">
      <c r="A103" s="10"/>
      <c r="B103" s="213"/>
      <c r="C103" s="172">
        <v>99</v>
      </c>
      <c r="D103" s="235" t="s">
        <v>63</v>
      </c>
      <c r="E103" s="235"/>
      <c r="F103" s="10"/>
      <c r="G103" s="171"/>
      <c r="H103" s="138"/>
      <c r="I103" s="140">
        <f>ROUND((SUM(I101:I102))/1,2)</f>
        <v>0</v>
      </c>
      <c r="J103" s="10"/>
      <c r="K103" s="10"/>
      <c r="L103" s="10">
        <f>ROUND((SUM(L101:L102))/1,2)</f>
        <v>0</v>
      </c>
      <c r="M103" s="10">
        <f>ROUND((SUM(M101:M102))/1,2)</f>
        <v>0</v>
      </c>
      <c r="N103" s="10"/>
      <c r="O103" s="10"/>
      <c r="P103" s="193"/>
      <c r="Q103" s="1"/>
      <c r="R103" s="1"/>
      <c r="S103" s="193">
        <f>ROUND((SUM(S101:S102))/1,2)</f>
        <v>0</v>
      </c>
      <c r="T103" s="2"/>
      <c r="U103" s="2"/>
      <c r="V103" s="200">
        <f>ROUND((SUM(V101:V102))/1,2)</f>
        <v>0</v>
      </c>
      <c r="W103" s="53"/>
    </row>
    <row r="104" spans="1:26" x14ac:dyDescent="0.3">
      <c r="A104" s="1"/>
      <c r="B104" s="209"/>
      <c r="C104" s="1"/>
      <c r="D104" s="1"/>
      <c r="E104" s="1"/>
      <c r="F104" s="1"/>
      <c r="G104" s="165"/>
      <c r="H104" s="131"/>
      <c r="I104" s="13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201"/>
      <c r="W104" s="53"/>
    </row>
    <row r="105" spans="1:26" x14ac:dyDescent="0.3">
      <c r="A105" s="10"/>
      <c r="B105" s="213"/>
      <c r="C105" s="10"/>
      <c r="D105" s="232" t="s">
        <v>59</v>
      </c>
      <c r="E105" s="232"/>
      <c r="F105" s="10"/>
      <c r="G105" s="171"/>
      <c r="H105" s="138"/>
      <c r="I105" s="140">
        <f>ROUND((SUM(I77:I104))/2,2)</f>
        <v>0</v>
      </c>
      <c r="J105" s="10"/>
      <c r="K105" s="10"/>
      <c r="L105" s="10">
        <f>ROUND((SUM(L77:L104))/2,2)</f>
        <v>0</v>
      </c>
      <c r="M105" s="10">
        <f>ROUND((SUM(M77:M104))/2,2)</f>
        <v>0</v>
      </c>
      <c r="N105" s="10"/>
      <c r="O105" s="10"/>
      <c r="P105" s="193"/>
      <c r="Q105" s="1"/>
      <c r="R105" s="1"/>
      <c r="S105" s="193">
        <f>ROUND((SUM(S77:S104))/2,2)</f>
        <v>2.94</v>
      </c>
      <c r="T105" s="1"/>
      <c r="U105" s="1"/>
      <c r="V105" s="200">
        <f>ROUND((SUM(V77:V104))/2,2)</f>
        <v>0</v>
      </c>
      <c r="W105" s="53"/>
    </row>
    <row r="106" spans="1:26" x14ac:dyDescent="0.3">
      <c r="A106" s="1"/>
      <c r="B106" s="216"/>
      <c r="C106" s="194"/>
      <c r="D106" s="233" t="s">
        <v>64</v>
      </c>
      <c r="E106" s="233"/>
      <c r="F106" s="194"/>
      <c r="G106" s="195"/>
      <c r="H106" s="196"/>
      <c r="I106" s="196">
        <f>ROUND((SUM(I77:I105))/3,2)</f>
        <v>0</v>
      </c>
      <c r="J106" s="194"/>
      <c r="K106" s="194">
        <f>ROUND((SUM(K77:K105))/3,2)</f>
        <v>0</v>
      </c>
      <c r="L106" s="194">
        <f>ROUND((SUM(L77:L105))/3,2)</f>
        <v>0</v>
      </c>
      <c r="M106" s="194">
        <f>ROUND((SUM(M77:M105))/3,2)</f>
        <v>0</v>
      </c>
      <c r="N106" s="194"/>
      <c r="O106" s="194"/>
      <c r="P106" s="195"/>
      <c r="Q106" s="194"/>
      <c r="R106" s="194"/>
      <c r="S106" s="195">
        <f>ROUND((SUM(S77:S105))/3,2)</f>
        <v>2.94</v>
      </c>
      <c r="T106" s="194"/>
      <c r="U106" s="194"/>
      <c r="V106" s="203">
        <f>ROUND((SUM(V77:V105))/3,2)</f>
        <v>0</v>
      </c>
      <c r="W106" s="53"/>
      <c r="Z106">
        <f>(SUM(Z77:Z105))</f>
        <v>0</v>
      </c>
    </row>
  </sheetData>
  <mergeCells count="73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4:V44"/>
    <mergeCell ref="B46:E46"/>
    <mergeCell ref="B47:E47"/>
    <mergeCell ref="B48:E48"/>
    <mergeCell ref="F46:H46"/>
    <mergeCell ref="F47:H47"/>
    <mergeCell ref="F48:H48"/>
    <mergeCell ref="D82:E82"/>
    <mergeCell ref="B62:D62"/>
    <mergeCell ref="B66:V66"/>
    <mergeCell ref="H1:I1"/>
    <mergeCell ref="B68:E68"/>
    <mergeCell ref="B69:E69"/>
    <mergeCell ref="B70:E70"/>
    <mergeCell ref="I68:P68"/>
    <mergeCell ref="B55:D55"/>
    <mergeCell ref="B56:D56"/>
    <mergeCell ref="B57:D57"/>
    <mergeCell ref="B58:D58"/>
    <mergeCell ref="B59:D59"/>
    <mergeCell ref="B60:D60"/>
    <mergeCell ref="F31:G31"/>
    <mergeCell ref="B54:C54"/>
    <mergeCell ref="D77:E77"/>
    <mergeCell ref="D78:E78"/>
    <mergeCell ref="D79:E79"/>
    <mergeCell ref="D80:E80"/>
    <mergeCell ref="D81:E81"/>
    <mergeCell ref="D96:E96"/>
    <mergeCell ref="D83:E83"/>
    <mergeCell ref="D84:E84"/>
    <mergeCell ref="D86:E86"/>
    <mergeCell ref="D87:E87"/>
    <mergeCell ref="D88:E88"/>
    <mergeCell ref="D89:E89"/>
    <mergeCell ref="D90:E90"/>
    <mergeCell ref="D92:E92"/>
    <mergeCell ref="D93:E93"/>
    <mergeCell ref="D94:E94"/>
    <mergeCell ref="D95:E95"/>
    <mergeCell ref="D105:E105"/>
    <mergeCell ref="D106:E106"/>
    <mergeCell ref="D97:E97"/>
    <mergeCell ref="D98:E98"/>
    <mergeCell ref="D99:E99"/>
    <mergeCell ref="D101:E101"/>
    <mergeCell ref="D102:E102"/>
    <mergeCell ref="D103:E103"/>
  </mergeCells>
  <hyperlinks>
    <hyperlink ref="B1:C1" location="A2:A2" tooltip="Klikni na prechod ku Kryciemu listu..." display="Krycí list rozpočtu" xr:uid="{75495B91-B945-49EC-812F-9F1BAF0450A7}"/>
    <hyperlink ref="E1:F1" location="A54:A54" tooltip="Klikni na prechod ku rekapitulácii..." display="Rekapitulácia rozpočtu" xr:uid="{0E9D991B-B07F-456F-80FD-095D7E6D6F50}"/>
    <hyperlink ref="H1:I1" location="B76:B76" tooltip="Klikni na prechod ku Rozpočet..." display="Rozpočet" xr:uid="{0C8E0107-7EBF-4119-82BC-A54372F15873}"/>
  </hyperlinks>
  <printOptions horizontalCentered="1" gridLines="1"/>
  <pageMargins left="1.1111111111111112E-2" right="1.1111111111111112E-2" top="0.75" bottom="0.75" header="0.3" footer="0.3"/>
  <pageSetup paperSize="9" scale="75" orientation="portrait" r:id="rId1"/>
  <headerFooter>
    <oddHeader xml:space="preserve">&amp;C&amp;B&amp; Rozpočet Obec  Žalobin - spevnené plochy / 01 - Základná škola -spevnená plocha </oddHeader>
    <oddFooter>&amp;RStrana &amp;P z &amp;N    &amp;L&amp;7Spracované systémom Systematic® Kalkulus, tel.: 051 77 10 585</oddFooter>
  </headerFooter>
  <rowBreaks count="2" manualBreakCount="2">
    <brk id="40" max="16383" man="1"/>
    <brk id="6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C6F9A-EF04-41A3-A5F5-BB374E67ABAC}">
  <dimension ref="A1:AA94"/>
  <sheetViews>
    <sheetView workbookViewId="0">
      <pane ySplit="1" topLeftCell="A67" activePane="bottomLeft" state="frozen"/>
      <selection pane="bottomLeft" activeCell="H78" sqref="H78:H91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299" t="s">
        <v>14</v>
      </c>
      <c r="C1" s="243"/>
      <c r="D1" s="12"/>
      <c r="E1" s="300" t="s">
        <v>0</v>
      </c>
      <c r="F1" s="301"/>
      <c r="G1" s="13"/>
      <c r="H1" s="242" t="s">
        <v>65</v>
      </c>
      <c r="I1" s="243"/>
      <c r="J1" s="159"/>
      <c r="K1" s="160"/>
      <c r="L1" s="160"/>
      <c r="M1" s="160"/>
      <c r="N1" s="160"/>
      <c r="O1" s="160"/>
      <c r="P1" s="161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02" t="s">
        <v>14</v>
      </c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4"/>
      <c r="R2" s="304"/>
      <c r="S2" s="304"/>
      <c r="T2" s="304"/>
      <c r="U2" s="304"/>
      <c r="V2" s="305"/>
      <c r="W2" s="53"/>
    </row>
    <row r="3" spans="1:23" ht="18" customHeight="1" x14ac:dyDescent="0.3">
      <c r="A3" s="15"/>
      <c r="B3" s="306" t="s">
        <v>1</v>
      </c>
      <c r="C3" s="307"/>
      <c r="D3" s="307"/>
      <c r="E3" s="307"/>
      <c r="F3" s="307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  <c r="V3" s="309"/>
      <c r="W3" s="53"/>
    </row>
    <row r="4" spans="1:23" ht="18" customHeight="1" x14ac:dyDescent="0.3">
      <c r="A4" s="15"/>
      <c r="B4" s="43" t="s">
        <v>115</v>
      </c>
      <c r="C4" s="32"/>
      <c r="D4" s="25"/>
      <c r="E4" s="25"/>
      <c r="F4" s="44" t="s">
        <v>16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17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18</v>
      </c>
      <c r="C6" s="32"/>
      <c r="D6" s="44" t="s">
        <v>19</v>
      </c>
      <c r="E6" s="25"/>
      <c r="F6" s="44" t="s">
        <v>20</v>
      </c>
      <c r="G6" s="44" t="s">
        <v>21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10" t="s">
        <v>22</v>
      </c>
      <c r="C7" s="311"/>
      <c r="D7" s="311"/>
      <c r="E7" s="311"/>
      <c r="F7" s="311"/>
      <c r="G7" s="311"/>
      <c r="H7" s="31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25</v>
      </c>
      <c r="C8" s="46"/>
      <c r="D8" s="28"/>
      <c r="E8" s="28"/>
      <c r="F8" s="50" t="s">
        <v>26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290" t="s">
        <v>23</v>
      </c>
      <c r="C9" s="291"/>
      <c r="D9" s="291"/>
      <c r="E9" s="291"/>
      <c r="F9" s="291"/>
      <c r="G9" s="291"/>
      <c r="H9" s="29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25</v>
      </c>
      <c r="C10" s="32"/>
      <c r="D10" s="25"/>
      <c r="E10" s="25"/>
      <c r="F10" s="44" t="s">
        <v>26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290" t="s">
        <v>24</v>
      </c>
      <c r="C11" s="291"/>
      <c r="D11" s="291"/>
      <c r="E11" s="291"/>
      <c r="F11" s="291"/>
      <c r="G11" s="291"/>
      <c r="H11" s="29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25</v>
      </c>
      <c r="C12" s="32"/>
      <c r="D12" s="25"/>
      <c r="E12" s="25"/>
      <c r="F12" s="44" t="s">
        <v>26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48</v>
      </c>
      <c r="D14" s="61" t="s">
        <v>49</v>
      </c>
      <c r="E14" s="66" t="s">
        <v>50</v>
      </c>
      <c r="F14" s="293" t="s">
        <v>32</v>
      </c>
      <c r="G14" s="294"/>
      <c r="H14" s="28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27</v>
      </c>
      <c r="C15" s="63">
        <f>'SO 14974'!E59</f>
        <v>0</v>
      </c>
      <c r="D15" s="58">
        <f>'SO 14974'!F59</f>
        <v>0</v>
      </c>
      <c r="E15" s="67">
        <f>'SO 14974'!G59</f>
        <v>0</v>
      </c>
      <c r="F15" s="295" t="s">
        <v>33</v>
      </c>
      <c r="G15" s="287"/>
      <c r="H15" s="27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28</v>
      </c>
      <c r="C16" s="92"/>
      <c r="D16" s="93"/>
      <c r="E16" s="94"/>
      <c r="F16" s="296" t="s">
        <v>34</v>
      </c>
      <c r="G16" s="287"/>
      <c r="H16" s="270"/>
      <c r="I16" s="25"/>
      <c r="J16" s="25"/>
      <c r="K16" s="26"/>
      <c r="L16" s="26"/>
      <c r="M16" s="26"/>
      <c r="N16" s="26"/>
      <c r="O16" s="74"/>
      <c r="P16" s="83">
        <f>(SUM(Z76:Z93))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29</v>
      </c>
      <c r="C17" s="63"/>
      <c r="D17" s="58"/>
      <c r="E17" s="67"/>
      <c r="F17" s="297" t="s">
        <v>35</v>
      </c>
      <c r="G17" s="287"/>
      <c r="H17" s="27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30</v>
      </c>
      <c r="C18" s="64"/>
      <c r="D18" s="59"/>
      <c r="E18" s="68"/>
      <c r="F18" s="298"/>
      <c r="G18" s="289"/>
      <c r="H18" s="27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31</v>
      </c>
      <c r="C19" s="65"/>
      <c r="D19" s="60"/>
      <c r="E19" s="69">
        <f>SUM(E15:E18)</f>
        <v>0</v>
      </c>
      <c r="F19" s="282" t="s">
        <v>31</v>
      </c>
      <c r="G19" s="269"/>
      <c r="H19" s="28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41</v>
      </c>
      <c r="C20" s="57"/>
      <c r="D20" s="95"/>
      <c r="E20" s="96"/>
      <c r="F20" s="271" t="s">
        <v>41</v>
      </c>
      <c r="G20" s="284"/>
      <c r="H20" s="28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42</v>
      </c>
      <c r="C21" s="51"/>
      <c r="D21" s="91"/>
      <c r="E21" s="70">
        <f>((E15*U22*0)+(E16*V22*0)+(E17*W22*0))/100</f>
        <v>0</v>
      </c>
      <c r="F21" s="286" t="s">
        <v>45</v>
      </c>
      <c r="G21" s="287"/>
      <c r="H21" s="27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43</v>
      </c>
      <c r="C22" s="34"/>
      <c r="D22" s="72"/>
      <c r="E22" s="71">
        <f>((E15*U23*0)+(E16*V23*0)+(E17*W23*0))/100</f>
        <v>0</v>
      </c>
      <c r="F22" s="286" t="s">
        <v>46</v>
      </c>
      <c r="G22" s="287"/>
      <c r="H22" s="27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44</v>
      </c>
      <c r="C23" s="34"/>
      <c r="D23" s="72"/>
      <c r="E23" s="71">
        <f>((E15*U24*0)+(E16*V24*0)+(E17*W24*0))/100</f>
        <v>0</v>
      </c>
      <c r="F23" s="286" t="s">
        <v>47</v>
      </c>
      <c r="G23" s="287"/>
      <c r="H23" s="27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288"/>
      <c r="G24" s="289"/>
      <c r="H24" s="27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268" t="s">
        <v>31</v>
      </c>
      <c r="G25" s="269"/>
      <c r="H25" s="27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53</v>
      </c>
      <c r="C26" s="98"/>
      <c r="D26" s="100"/>
      <c r="E26" s="106"/>
      <c r="F26" s="271" t="s">
        <v>36</v>
      </c>
      <c r="G26" s="272"/>
      <c r="H26" s="27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274" t="s">
        <v>37</v>
      </c>
      <c r="G27" s="257"/>
      <c r="H27" s="27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276" t="s">
        <v>38</v>
      </c>
      <c r="G28" s="277"/>
      <c r="H28" s="219">
        <f>P27-SUM('SO 14974'!K76:'SO 14974'!K93)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278" t="s">
        <v>39</v>
      </c>
      <c r="G29" s="279"/>
      <c r="H29" s="33">
        <f>SUM('SO 14974'!K76:'SO 14974'!K93)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280" t="s">
        <v>40</v>
      </c>
      <c r="G30" s="28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257"/>
      <c r="G31" s="25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51</v>
      </c>
      <c r="C32" s="102"/>
      <c r="D32" s="19"/>
      <c r="E32" s="111" t="s">
        <v>52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7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7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7"/>
    </row>
    <row r="42" spans="1:23" x14ac:dyDescent="0.3">
      <c r="A42" s="130"/>
      <c r="B42" s="205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7"/>
    </row>
    <row r="43" spans="1:23" x14ac:dyDescent="0.3">
      <c r="A43" s="130"/>
      <c r="B43" s="20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0"/>
      <c r="B44" s="261" t="s">
        <v>0</v>
      </c>
      <c r="C44" s="262"/>
      <c r="D44" s="262"/>
      <c r="E44" s="262"/>
      <c r="F44" s="262"/>
      <c r="G44" s="262"/>
      <c r="H44" s="262"/>
      <c r="I44" s="262"/>
      <c r="J44" s="262"/>
      <c r="K44" s="262"/>
      <c r="L44" s="262"/>
      <c r="M44" s="262"/>
      <c r="N44" s="262"/>
      <c r="O44" s="262"/>
      <c r="P44" s="262"/>
      <c r="Q44" s="262"/>
      <c r="R44" s="262"/>
      <c r="S44" s="262"/>
      <c r="T44" s="262"/>
      <c r="U44" s="262"/>
      <c r="V44" s="263"/>
      <c r="W44" s="53"/>
    </row>
    <row r="45" spans="1:23" x14ac:dyDescent="0.3">
      <c r="A45" s="130"/>
      <c r="B45" s="20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4"/>
      <c r="B46" s="247" t="s">
        <v>22</v>
      </c>
      <c r="C46" s="248"/>
      <c r="D46" s="248"/>
      <c r="E46" s="249"/>
      <c r="F46" s="264" t="s">
        <v>19</v>
      </c>
      <c r="G46" s="248"/>
      <c r="H46" s="249"/>
      <c r="I46" s="129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4"/>
      <c r="B47" s="247" t="s">
        <v>23</v>
      </c>
      <c r="C47" s="248"/>
      <c r="D47" s="248"/>
      <c r="E47" s="249"/>
      <c r="F47" s="264" t="s">
        <v>17</v>
      </c>
      <c r="G47" s="248"/>
      <c r="H47" s="249"/>
      <c r="I47" s="129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4"/>
      <c r="B48" s="247" t="s">
        <v>24</v>
      </c>
      <c r="C48" s="248"/>
      <c r="D48" s="248"/>
      <c r="E48" s="249"/>
      <c r="F48" s="264" t="s">
        <v>57</v>
      </c>
      <c r="G48" s="248"/>
      <c r="H48" s="249"/>
      <c r="I48" s="129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4"/>
      <c r="B49" s="265" t="s">
        <v>1</v>
      </c>
      <c r="C49" s="266"/>
      <c r="D49" s="266"/>
      <c r="E49" s="266"/>
      <c r="F49" s="266"/>
      <c r="G49" s="266"/>
      <c r="H49" s="266"/>
      <c r="I49" s="26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8" t="s">
        <v>115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8" t="s">
        <v>58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259" t="s">
        <v>54</v>
      </c>
      <c r="C54" s="260"/>
      <c r="D54" s="128"/>
      <c r="E54" s="128" t="s">
        <v>48</v>
      </c>
      <c r="F54" s="128" t="s">
        <v>49</v>
      </c>
      <c r="G54" s="128" t="s">
        <v>31</v>
      </c>
      <c r="H54" s="128" t="s">
        <v>55</v>
      </c>
      <c r="I54" s="128" t="s">
        <v>56</v>
      </c>
      <c r="J54" s="127"/>
      <c r="K54" s="127"/>
      <c r="L54" s="127"/>
      <c r="M54" s="127"/>
      <c r="N54" s="127"/>
      <c r="O54" s="127"/>
      <c r="P54" s="127"/>
      <c r="Q54" s="126"/>
      <c r="R54" s="126"/>
      <c r="S54" s="126"/>
      <c r="T54" s="126"/>
      <c r="U54" s="126"/>
      <c r="V54" s="148"/>
      <c r="W54" s="53"/>
    </row>
    <row r="55" spans="1:26" x14ac:dyDescent="0.3">
      <c r="A55" s="10"/>
      <c r="B55" s="253" t="s">
        <v>59</v>
      </c>
      <c r="C55" s="237"/>
      <c r="D55" s="237"/>
      <c r="E55" s="134"/>
      <c r="F55" s="134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6"/>
      <c r="R55" s="136"/>
      <c r="S55" s="136"/>
      <c r="T55" s="136"/>
      <c r="U55" s="136"/>
      <c r="V55" s="149"/>
      <c r="W55" s="218"/>
      <c r="X55" s="137"/>
      <c r="Y55" s="137"/>
      <c r="Z55" s="137"/>
    </row>
    <row r="56" spans="1:26" x14ac:dyDescent="0.3">
      <c r="A56" s="10"/>
      <c r="B56" s="254" t="s">
        <v>60</v>
      </c>
      <c r="C56" s="255"/>
      <c r="D56" s="255"/>
      <c r="E56" s="138">
        <f>'SO 14974'!L81</f>
        <v>0</v>
      </c>
      <c r="F56" s="138">
        <f>'SO 14974'!M81</f>
        <v>0</v>
      </c>
      <c r="G56" s="138">
        <f>'SO 14974'!I81</f>
        <v>0</v>
      </c>
      <c r="H56" s="139">
        <f>'SO 14974'!S81</f>
        <v>0</v>
      </c>
      <c r="I56" s="139">
        <f>'SO 14974'!V81</f>
        <v>0</v>
      </c>
      <c r="J56" s="139"/>
      <c r="K56" s="139"/>
      <c r="L56" s="139"/>
      <c r="M56" s="139"/>
      <c r="N56" s="139"/>
      <c r="O56" s="139"/>
      <c r="P56" s="139"/>
      <c r="Q56" s="137"/>
      <c r="R56" s="137"/>
      <c r="S56" s="137"/>
      <c r="T56" s="137"/>
      <c r="U56" s="137"/>
      <c r="V56" s="150"/>
      <c r="W56" s="218"/>
      <c r="X56" s="137"/>
      <c r="Y56" s="137"/>
      <c r="Z56" s="137"/>
    </row>
    <row r="57" spans="1:26" x14ac:dyDescent="0.3">
      <c r="A57" s="10"/>
      <c r="B57" s="254" t="s">
        <v>61</v>
      </c>
      <c r="C57" s="255"/>
      <c r="D57" s="255"/>
      <c r="E57" s="138">
        <f>'SO 14974'!L87</f>
        <v>0</v>
      </c>
      <c r="F57" s="138">
        <f>'SO 14974'!M87</f>
        <v>0</v>
      </c>
      <c r="G57" s="138">
        <f>'SO 14974'!I87</f>
        <v>0</v>
      </c>
      <c r="H57" s="139">
        <f>'SO 14974'!S87</f>
        <v>34</v>
      </c>
      <c r="I57" s="139">
        <f>'SO 14974'!V87</f>
        <v>0</v>
      </c>
      <c r="J57" s="139"/>
      <c r="K57" s="139"/>
      <c r="L57" s="139"/>
      <c r="M57" s="139"/>
      <c r="N57" s="139"/>
      <c r="O57" s="139"/>
      <c r="P57" s="139"/>
      <c r="Q57" s="137"/>
      <c r="R57" s="137"/>
      <c r="S57" s="137"/>
      <c r="T57" s="137"/>
      <c r="U57" s="137"/>
      <c r="V57" s="150"/>
      <c r="W57" s="218"/>
      <c r="X57" s="137"/>
      <c r="Y57" s="137"/>
      <c r="Z57" s="137"/>
    </row>
    <row r="58" spans="1:26" x14ac:dyDescent="0.3">
      <c r="A58" s="10"/>
      <c r="B58" s="254" t="s">
        <v>62</v>
      </c>
      <c r="C58" s="255"/>
      <c r="D58" s="255"/>
      <c r="E58" s="138">
        <f>'SO 14974'!L91</f>
        <v>0</v>
      </c>
      <c r="F58" s="138">
        <f>'SO 14974'!M91</f>
        <v>0</v>
      </c>
      <c r="G58" s="138">
        <f>'SO 14974'!I91</f>
        <v>0</v>
      </c>
      <c r="H58" s="139">
        <f>'SO 14974'!S91</f>
        <v>0</v>
      </c>
      <c r="I58" s="139">
        <f>'SO 14974'!V91</f>
        <v>0</v>
      </c>
      <c r="J58" s="139"/>
      <c r="K58" s="139"/>
      <c r="L58" s="139"/>
      <c r="M58" s="139"/>
      <c r="N58" s="139"/>
      <c r="O58" s="139"/>
      <c r="P58" s="139"/>
      <c r="Q58" s="137"/>
      <c r="R58" s="137"/>
      <c r="S58" s="137"/>
      <c r="T58" s="137"/>
      <c r="U58" s="137"/>
      <c r="V58" s="150"/>
      <c r="W58" s="218"/>
      <c r="X58" s="137"/>
      <c r="Y58" s="137"/>
      <c r="Z58" s="137"/>
    </row>
    <row r="59" spans="1:26" x14ac:dyDescent="0.3">
      <c r="A59" s="10"/>
      <c r="B59" s="256" t="s">
        <v>59</v>
      </c>
      <c r="C59" s="232"/>
      <c r="D59" s="232"/>
      <c r="E59" s="140">
        <f>'SO 14974'!L93</f>
        <v>0</v>
      </c>
      <c r="F59" s="140">
        <f>'SO 14974'!M93</f>
        <v>0</v>
      </c>
      <c r="G59" s="140">
        <f>'SO 14974'!I93</f>
        <v>0</v>
      </c>
      <c r="H59" s="141">
        <f>'SO 14974'!S93</f>
        <v>34</v>
      </c>
      <c r="I59" s="141">
        <f>'SO 14974'!V93</f>
        <v>0</v>
      </c>
      <c r="J59" s="141"/>
      <c r="K59" s="141"/>
      <c r="L59" s="141"/>
      <c r="M59" s="141"/>
      <c r="N59" s="141"/>
      <c r="O59" s="141"/>
      <c r="P59" s="141"/>
      <c r="Q59" s="137"/>
      <c r="R59" s="137"/>
      <c r="S59" s="137"/>
      <c r="T59" s="137"/>
      <c r="U59" s="137"/>
      <c r="V59" s="150"/>
      <c r="W59" s="218"/>
      <c r="X59" s="137"/>
      <c r="Y59" s="137"/>
      <c r="Z59" s="137"/>
    </row>
    <row r="60" spans="1:26" x14ac:dyDescent="0.3">
      <c r="A60" s="1"/>
      <c r="B60" s="209"/>
      <c r="C60" s="1"/>
      <c r="D60" s="1"/>
      <c r="E60" s="131"/>
      <c r="F60" s="131"/>
      <c r="G60" s="131"/>
      <c r="H60" s="132"/>
      <c r="I60" s="132"/>
      <c r="J60" s="132"/>
      <c r="K60" s="132"/>
      <c r="L60" s="132"/>
      <c r="M60" s="132"/>
      <c r="N60" s="132"/>
      <c r="O60" s="132"/>
      <c r="P60" s="132"/>
      <c r="V60" s="151"/>
      <c r="W60" s="53"/>
    </row>
    <row r="61" spans="1:26" x14ac:dyDescent="0.3">
      <c r="A61" s="142"/>
      <c r="B61" s="238" t="s">
        <v>64</v>
      </c>
      <c r="C61" s="239"/>
      <c r="D61" s="239"/>
      <c r="E61" s="144">
        <f>'SO 14974'!L94</f>
        <v>0</v>
      </c>
      <c r="F61" s="144">
        <f>'SO 14974'!M94</f>
        <v>0</v>
      </c>
      <c r="G61" s="144">
        <f>'SO 14974'!I94</f>
        <v>0</v>
      </c>
      <c r="H61" s="145">
        <f>'SO 14974'!S94</f>
        <v>34</v>
      </c>
      <c r="I61" s="145">
        <f>'SO 14974'!V94</f>
        <v>0</v>
      </c>
      <c r="J61" s="146"/>
      <c r="K61" s="146"/>
      <c r="L61" s="146"/>
      <c r="M61" s="146"/>
      <c r="N61" s="146"/>
      <c r="O61" s="146"/>
      <c r="P61" s="146"/>
      <c r="Q61" s="147"/>
      <c r="R61" s="147"/>
      <c r="S61" s="147"/>
      <c r="T61" s="147"/>
      <c r="U61" s="147"/>
      <c r="V61" s="152"/>
      <c r="W61" s="218"/>
      <c r="X61" s="143"/>
      <c r="Y61" s="143"/>
      <c r="Z61" s="143"/>
    </row>
    <row r="62" spans="1:26" x14ac:dyDescent="0.3">
      <c r="A62" s="15"/>
      <c r="B62" s="42"/>
      <c r="C62" s="3"/>
      <c r="D62" s="3"/>
      <c r="E62" s="14"/>
      <c r="F62" s="14"/>
      <c r="G62" s="14"/>
      <c r="H62" s="153"/>
      <c r="I62" s="153"/>
      <c r="J62" s="153"/>
      <c r="K62" s="153"/>
      <c r="L62" s="153"/>
      <c r="M62" s="153"/>
      <c r="N62" s="153"/>
      <c r="O62" s="153"/>
      <c r="P62" s="153"/>
      <c r="Q62" s="11"/>
      <c r="R62" s="11"/>
      <c r="S62" s="11"/>
      <c r="T62" s="11"/>
      <c r="U62" s="11"/>
      <c r="V62" s="11"/>
      <c r="W62" s="53"/>
    </row>
    <row r="63" spans="1:26" x14ac:dyDescent="0.3">
      <c r="A63" s="15"/>
      <c r="B63" s="42"/>
      <c r="C63" s="3"/>
      <c r="D63" s="3"/>
      <c r="E63" s="14"/>
      <c r="F63" s="14"/>
      <c r="G63" s="14"/>
      <c r="H63" s="153"/>
      <c r="I63" s="153"/>
      <c r="J63" s="153"/>
      <c r="K63" s="153"/>
      <c r="L63" s="153"/>
      <c r="M63" s="153"/>
      <c r="N63" s="153"/>
      <c r="O63" s="153"/>
      <c r="P63" s="153"/>
      <c r="Q63" s="11"/>
      <c r="R63" s="11"/>
      <c r="S63" s="11"/>
      <c r="T63" s="11"/>
      <c r="U63" s="11"/>
      <c r="V63" s="11"/>
      <c r="W63" s="53"/>
    </row>
    <row r="64" spans="1:26" x14ac:dyDescent="0.3">
      <c r="A64" s="15"/>
      <c r="B64" s="38"/>
      <c r="C64" s="8"/>
      <c r="D64" s="8"/>
      <c r="E64" s="27"/>
      <c r="F64" s="27"/>
      <c r="G64" s="27"/>
      <c r="H64" s="154"/>
      <c r="I64" s="154"/>
      <c r="J64" s="154"/>
      <c r="K64" s="154"/>
      <c r="L64" s="154"/>
      <c r="M64" s="154"/>
      <c r="N64" s="154"/>
      <c r="O64" s="154"/>
      <c r="P64" s="154"/>
      <c r="Q64" s="16"/>
      <c r="R64" s="16"/>
      <c r="S64" s="16"/>
      <c r="T64" s="16"/>
      <c r="U64" s="16"/>
      <c r="V64" s="16"/>
      <c r="W64" s="53"/>
    </row>
    <row r="65" spans="1:26" ht="34.950000000000003" customHeight="1" x14ac:dyDescent="0.3">
      <c r="A65" s="1"/>
      <c r="B65" s="240" t="s">
        <v>65</v>
      </c>
      <c r="C65" s="241"/>
      <c r="D65" s="241"/>
      <c r="E65" s="241"/>
      <c r="F65" s="241"/>
      <c r="G65" s="241"/>
      <c r="H65" s="241"/>
      <c r="I65" s="241"/>
      <c r="J65" s="241"/>
      <c r="K65" s="241"/>
      <c r="L65" s="241"/>
      <c r="M65" s="241"/>
      <c r="N65" s="241"/>
      <c r="O65" s="241"/>
      <c r="P65" s="241"/>
      <c r="Q65" s="241"/>
      <c r="R65" s="241"/>
      <c r="S65" s="241"/>
      <c r="T65" s="241"/>
      <c r="U65" s="241"/>
      <c r="V65" s="241"/>
      <c r="W65" s="53"/>
    </row>
    <row r="66" spans="1:26" x14ac:dyDescent="0.3">
      <c r="A66" s="15"/>
      <c r="B66" s="97"/>
      <c r="C66" s="19"/>
      <c r="D66" s="19"/>
      <c r="E66" s="99"/>
      <c r="F66" s="99"/>
      <c r="G66" s="99"/>
      <c r="H66" s="168"/>
      <c r="I66" s="168"/>
      <c r="J66" s="168"/>
      <c r="K66" s="168"/>
      <c r="L66" s="168"/>
      <c r="M66" s="168"/>
      <c r="N66" s="168"/>
      <c r="O66" s="168"/>
      <c r="P66" s="168"/>
      <c r="Q66" s="20"/>
      <c r="R66" s="20"/>
      <c r="S66" s="20"/>
      <c r="T66" s="20"/>
      <c r="U66" s="20"/>
      <c r="V66" s="20"/>
      <c r="W66" s="53"/>
    </row>
    <row r="67" spans="1:26" ht="19.95" customHeight="1" x14ac:dyDescent="0.3">
      <c r="A67" s="204"/>
      <c r="B67" s="244" t="s">
        <v>22</v>
      </c>
      <c r="C67" s="245"/>
      <c r="D67" s="245"/>
      <c r="E67" s="246"/>
      <c r="F67" s="166"/>
      <c r="G67" s="166"/>
      <c r="H67" s="167" t="s">
        <v>76</v>
      </c>
      <c r="I67" s="250" t="s">
        <v>77</v>
      </c>
      <c r="J67" s="251"/>
      <c r="K67" s="251"/>
      <c r="L67" s="251"/>
      <c r="M67" s="251"/>
      <c r="N67" s="251"/>
      <c r="O67" s="251"/>
      <c r="P67" s="252"/>
      <c r="Q67" s="18"/>
      <c r="R67" s="18"/>
      <c r="S67" s="18"/>
      <c r="T67" s="18"/>
      <c r="U67" s="18"/>
      <c r="V67" s="18"/>
      <c r="W67" s="53"/>
    </row>
    <row r="68" spans="1:26" ht="19.95" customHeight="1" x14ac:dyDescent="0.3">
      <c r="A68" s="204"/>
      <c r="B68" s="247" t="s">
        <v>23</v>
      </c>
      <c r="C68" s="248"/>
      <c r="D68" s="248"/>
      <c r="E68" s="249"/>
      <c r="F68" s="162"/>
      <c r="G68" s="162"/>
      <c r="H68" s="163" t="s">
        <v>17</v>
      </c>
      <c r="I68" s="163"/>
      <c r="J68" s="153"/>
      <c r="K68" s="153"/>
      <c r="L68" s="153"/>
      <c r="M68" s="153"/>
      <c r="N68" s="153"/>
      <c r="O68" s="153"/>
      <c r="P68" s="153"/>
      <c r="Q68" s="11"/>
      <c r="R68" s="11"/>
      <c r="S68" s="11"/>
      <c r="T68" s="11"/>
      <c r="U68" s="11"/>
      <c r="V68" s="11"/>
      <c r="W68" s="53"/>
    </row>
    <row r="69" spans="1:26" ht="19.95" customHeight="1" x14ac:dyDescent="0.3">
      <c r="A69" s="204"/>
      <c r="B69" s="247" t="s">
        <v>24</v>
      </c>
      <c r="C69" s="248"/>
      <c r="D69" s="248"/>
      <c r="E69" s="249"/>
      <c r="F69" s="162"/>
      <c r="G69" s="162"/>
      <c r="H69" s="163" t="s">
        <v>78</v>
      </c>
      <c r="I69" s="163" t="s">
        <v>21</v>
      </c>
      <c r="J69" s="153"/>
      <c r="K69" s="153"/>
      <c r="L69" s="153"/>
      <c r="M69" s="153"/>
      <c r="N69" s="153"/>
      <c r="O69" s="153"/>
      <c r="P69" s="153"/>
      <c r="Q69" s="11"/>
      <c r="R69" s="11"/>
      <c r="S69" s="11"/>
      <c r="T69" s="11"/>
      <c r="U69" s="11"/>
      <c r="V69" s="11"/>
      <c r="W69" s="53"/>
    </row>
    <row r="70" spans="1:26" ht="19.95" customHeight="1" x14ac:dyDescent="0.3">
      <c r="A70" s="15"/>
      <c r="B70" s="208" t="s">
        <v>79</v>
      </c>
      <c r="C70" s="3"/>
      <c r="D70" s="3"/>
      <c r="E70" s="14"/>
      <c r="F70" s="14"/>
      <c r="G70" s="14"/>
      <c r="H70" s="153"/>
      <c r="I70" s="153"/>
      <c r="J70" s="153"/>
      <c r="K70" s="153"/>
      <c r="L70" s="153"/>
      <c r="M70" s="153"/>
      <c r="N70" s="153"/>
      <c r="O70" s="153"/>
      <c r="P70" s="153"/>
      <c r="Q70" s="11"/>
      <c r="R70" s="11"/>
      <c r="S70" s="11"/>
      <c r="T70" s="11"/>
      <c r="U70" s="11"/>
      <c r="V70" s="11"/>
      <c r="W70" s="53"/>
    </row>
    <row r="71" spans="1:26" ht="19.95" customHeight="1" x14ac:dyDescent="0.3">
      <c r="A71" s="15"/>
      <c r="B71" s="208" t="s">
        <v>115</v>
      </c>
      <c r="C71" s="3"/>
      <c r="D71" s="3"/>
      <c r="E71" s="14"/>
      <c r="F71" s="14"/>
      <c r="G71" s="14"/>
      <c r="H71" s="153"/>
      <c r="I71" s="153"/>
      <c r="J71" s="153"/>
      <c r="K71" s="153"/>
      <c r="L71" s="153"/>
      <c r="M71" s="153"/>
      <c r="N71" s="153"/>
      <c r="O71" s="153"/>
      <c r="P71" s="153"/>
      <c r="Q71" s="11"/>
      <c r="R71" s="11"/>
      <c r="S71" s="11"/>
      <c r="T71" s="11"/>
      <c r="U71" s="11"/>
      <c r="V71" s="11"/>
      <c r="W71" s="53"/>
    </row>
    <row r="72" spans="1:26" ht="19.95" customHeight="1" x14ac:dyDescent="0.3">
      <c r="A72" s="15"/>
      <c r="B72" s="42"/>
      <c r="C72" s="3"/>
      <c r="D72" s="3"/>
      <c r="E72" s="14"/>
      <c r="F72" s="14"/>
      <c r="G72" s="14"/>
      <c r="H72" s="153"/>
      <c r="I72" s="153"/>
      <c r="J72" s="153"/>
      <c r="K72" s="153"/>
      <c r="L72" s="153"/>
      <c r="M72" s="153"/>
      <c r="N72" s="153"/>
      <c r="O72" s="153"/>
      <c r="P72" s="153"/>
      <c r="Q72" s="11"/>
      <c r="R72" s="11"/>
      <c r="S72" s="11"/>
      <c r="T72" s="11"/>
      <c r="U72" s="11"/>
      <c r="V72" s="11"/>
      <c r="W72" s="53"/>
    </row>
    <row r="73" spans="1:26" ht="19.95" customHeight="1" x14ac:dyDescent="0.3">
      <c r="A73" s="15"/>
      <c r="B73" s="42"/>
      <c r="C73" s="3"/>
      <c r="D73" s="3"/>
      <c r="E73" s="14"/>
      <c r="F73" s="14"/>
      <c r="G73" s="14"/>
      <c r="H73" s="153"/>
      <c r="I73" s="153"/>
      <c r="J73" s="153"/>
      <c r="K73" s="153"/>
      <c r="L73" s="153"/>
      <c r="M73" s="153"/>
      <c r="N73" s="153"/>
      <c r="O73" s="153"/>
      <c r="P73" s="153"/>
      <c r="Q73" s="11"/>
      <c r="R73" s="11"/>
      <c r="S73" s="11"/>
      <c r="T73" s="11"/>
      <c r="U73" s="11"/>
      <c r="V73" s="11"/>
      <c r="W73" s="53"/>
    </row>
    <row r="74" spans="1:26" ht="19.95" customHeight="1" x14ac:dyDescent="0.3">
      <c r="A74" s="15"/>
      <c r="B74" s="210" t="s">
        <v>58</v>
      </c>
      <c r="C74" s="164"/>
      <c r="D74" s="164"/>
      <c r="E74" s="14"/>
      <c r="F74" s="14"/>
      <c r="G74" s="14"/>
      <c r="H74" s="153"/>
      <c r="I74" s="153"/>
      <c r="J74" s="153"/>
      <c r="K74" s="153"/>
      <c r="L74" s="153"/>
      <c r="M74" s="153"/>
      <c r="N74" s="153"/>
      <c r="O74" s="153"/>
      <c r="P74" s="153"/>
      <c r="Q74" s="11"/>
      <c r="R74" s="11"/>
      <c r="S74" s="11"/>
      <c r="T74" s="11"/>
      <c r="U74" s="11"/>
      <c r="V74" s="11"/>
      <c r="W74" s="53"/>
    </row>
    <row r="75" spans="1:26" x14ac:dyDescent="0.3">
      <c r="A75" s="2"/>
      <c r="B75" s="211" t="s">
        <v>66</v>
      </c>
      <c r="C75" s="128" t="s">
        <v>67</v>
      </c>
      <c r="D75" s="128" t="s">
        <v>68</v>
      </c>
      <c r="E75" s="155"/>
      <c r="F75" s="155" t="s">
        <v>69</v>
      </c>
      <c r="G75" s="155" t="s">
        <v>70</v>
      </c>
      <c r="H75" s="156" t="s">
        <v>71</v>
      </c>
      <c r="I75" s="156" t="s">
        <v>72</v>
      </c>
      <c r="J75" s="156"/>
      <c r="K75" s="156"/>
      <c r="L75" s="156"/>
      <c r="M75" s="156"/>
      <c r="N75" s="156"/>
      <c r="O75" s="156"/>
      <c r="P75" s="156" t="s">
        <v>73</v>
      </c>
      <c r="Q75" s="157"/>
      <c r="R75" s="157"/>
      <c r="S75" s="128" t="s">
        <v>74</v>
      </c>
      <c r="T75" s="158"/>
      <c r="U75" s="158"/>
      <c r="V75" s="128" t="s">
        <v>75</v>
      </c>
      <c r="W75" s="53"/>
    </row>
    <row r="76" spans="1:26" x14ac:dyDescent="0.3">
      <c r="A76" s="10"/>
      <c r="B76" s="212"/>
      <c r="C76" s="169"/>
      <c r="D76" s="237" t="s">
        <v>59</v>
      </c>
      <c r="E76" s="237"/>
      <c r="F76" s="134"/>
      <c r="G76" s="170"/>
      <c r="H76" s="134"/>
      <c r="I76" s="134"/>
      <c r="J76" s="135"/>
      <c r="K76" s="135"/>
      <c r="L76" s="135"/>
      <c r="M76" s="135"/>
      <c r="N76" s="135"/>
      <c r="O76" s="135"/>
      <c r="P76" s="135"/>
      <c r="Q76" s="133"/>
      <c r="R76" s="133"/>
      <c r="S76" s="133"/>
      <c r="T76" s="133"/>
      <c r="U76" s="133"/>
      <c r="V76" s="197"/>
      <c r="W76" s="218"/>
      <c r="X76" s="137"/>
      <c r="Y76" s="137"/>
      <c r="Z76" s="137"/>
    </row>
    <row r="77" spans="1:26" x14ac:dyDescent="0.3">
      <c r="A77" s="10"/>
      <c r="B77" s="213"/>
      <c r="C77" s="172">
        <v>1</v>
      </c>
      <c r="D77" s="235" t="s">
        <v>60</v>
      </c>
      <c r="E77" s="235"/>
      <c r="F77" s="138"/>
      <c r="G77" s="171"/>
      <c r="H77" s="138"/>
      <c r="I77" s="138"/>
      <c r="J77" s="139"/>
      <c r="K77" s="139"/>
      <c r="L77" s="139"/>
      <c r="M77" s="139"/>
      <c r="N77" s="139"/>
      <c r="O77" s="139"/>
      <c r="P77" s="139"/>
      <c r="Q77" s="10"/>
      <c r="R77" s="10"/>
      <c r="S77" s="10"/>
      <c r="T77" s="10"/>
      <c r="U77" s="10"/>
      <c r="V77" s="198"/>
      <c r="W77" s="218"/>
      <c r="X77" s="137"/>
      <c r="Y77" s="137"/>
      <c r="Z77" s="137"/>
    </row>
    <row r="78" spans="1:26" ht="25.05" customHeight="1" x14ac:dyDescent="0.3">
      <c r="A78" s="179"/>
      <c r="B78" s="214">
        <v>1</v>
      </c>
      <c r="C78" s="180" t="s">
        <v>116</v>
      </c>
      <c r="D78" s="234" t="s">
        <v>117</v>
      </c>
      <c r="E78" s="234"/>
      <c r="F78" s="174" t="s">
        <v>88</v>
      </c>
      <c r="G78" s="175">
        <v>28</v>
      </c>
      <c r="H78" s="174"/>
      <c r="I78" s="174">
        <f>ROUND(G78*(H78),2)</f>
        <v>0</v>
      </c>
      <c r="J78" s="176">
        <f>ROUND(G78*(N78),2)</f>
        <v>175.28</v>
      </c>
      <c r="K78" s="177">
        <f>ROUND(G78*(O78),2)</f>
        <v>0</v>
      </c>
      <c r="L78" s="177">
        <f>ROUND(G78*(H78),2)</f>
        <v>0</v>
      </c>
      <c r="M78" s="177"/>
      <c r="N78" s="177">
        <v>6.26</v>
      </c>
      <c r="O78" s="177"/>
      <c r="P78" s="181"/>
      <c r="Q78" s="181"/>
      <c r="R78" s="181"/>
      <c r="S78" s="182">
        <f>ROUND(G78*(P78),3)</f>
        <v>0</v>
      </c>
      <c r="T78" s="178"/>
      <c r="U78" s="178"/>
      <c r="V78" s="199"/>
      <c r="W78" s="53"/>
      <c r="Z78">
        <v>0</v>
      </c>
    </row>
    <row r="79" spans="1:26" ht="25.05" customHeight="1" x14ac:dyDescent="0.3">
      <c r="A79" s="179"/>
      <c r="B79" s="214">
        <v>2</v>
      </c>
      <c r="C79" s="180" t="s">
        <v>118</v>
      </c>
      <c r="D79" s="234" t="s">
        <v>119</v>
      </c>
      <c r="E79" s="234"/>
      <c r="F79" s="174" t="s">
        <v>88</v>
      </c>
      <c r="G79" s="175">
        <v>28</v>
      </c>
      <c r="H79" s="174"/>
      <c r="I79" s="174">
        <f>ROUND(G79*(H79),2)</f>
        <v>0</v>
      </c>
      <c r="J79" s="176">
        <f>ROUND(G79*(N79),2)</f>
        <v>29.12</v>
      </c>
      <c r="K79" s="177">
        <f>ROUND(G79*(O79),2)</f>
        <v>0</v>
      </c>
      <c r="L79" s="177">
        <f>ROUND(G79*(H79),2)</f>
        <v>0</v>
      </c>
      <c r="M79" s="177"/>
      <c r="N79" s="177">
        <v>1.04</v>
      </c>
      <c r="O79" s="177"/>
      <c r="P79" s="181"/>
      <c r="Q79" s="181"/>
      <c r="R79" s="181"/>
      <c r="S79" s="182">
        <f>ROUND(G79*(P79),3)</f>
        <v>0</v>
      </c>
      <c r="T79" s="178"/>
      <c r="U79" s="178"/>
      <c r="V79" s="199"/>
      <c r="W79" s="53"/>
      <c r="Z79">
        <v>0</v>
      </c>
    </row>
    <row r="80" spans="1:26" ht="25.05" customHeight="1" x14ac:dyDescent="0.3">
      <c r="A80" s="179"/>
      <c r="B80" s="214">
        <v>3</v>
      </c>
      <c r="C80" s="180" t="s">
        <v>91</v>
      </c>
      <c r="D80" s="234" t="s">
        <v>92</v>
      </c>
      <c r="E80" s="234"/>
      <c r="F80" s="174" t="s">
        <v>88</v>
      </c>
      <c r="G80" s="175">
        <v>28</v>
      </c>
      <c r="H80" s="174"/>
      <c r="I80" s="174">
        <f>ROUND(G80*(H80),2)</f>
        <v>0</v>
      </c>
      <c r="J80" s="176">
        <f>ROUND(G80*(N80),2)</f>
        <v>57.12</v>
      </c>
      <c r="K80" s="177">
        <f>ROUND(G80*(O80),2)</f>
        <v>0</v>
      </c>
      <c r="L80" s="177">
        <f>ROUND(G80*(H80),2)</f>
        <v>0</v>
      </c>
      <c r="M80" s="177"/>
      <c r="N80" s="177">
        <v>2.04</v>
      </c>
      <c r="O80" s="177"/>
      <c r="P80" s="181"/>
      <c r="Q80" s="181"/>
      <c r="R80" s="181"/>
      <c r="S80" s="182">
        <f>ROUND(G80*(P80),3)</f>
        <v>0</v>
      </c>
      <c r="T80" s="178"/>
      <c r="U80" s="178"/>
      <c r="V80" s="199"/>
      <c r="W80" s="53"/>
      <c r="Z80">
        <v>0</v>
      </c>
    </row>
    <row r="81" spans="1:26" x14ac:dyDescent="0.3">
      <c r="A81" s="10"/>
      <c r="B81" s="213"/>
      <c r="C81" s="172">
        <v>1</v>
      </c>
      <c r="D81" s="235" t="s">
        <v>60</v>
      </c>
      <c r="E81" s="235"/>
      <c r="F81" s="138"/>
      <c r="G81" s="171"/>
      <c r="H81" s="138"/>
      <c r="I81" s="140">
        <f>ROUND((SUM(I77:I80))/1,2)</f>
        <v>0</v>
      </c>
      <c r="J81" s="139"/>
      <c r="K81" s="139"/>
      <c r="L81" s="139">
        <f>ROUND((SUM(L77:L80))/1,2)</f>
        <v>0</v>
      </c>
      <c r="M81" s="139">
        <f>ROUND((SUM(M77:M80))/1,2)</f>
        <v>0</v>
      </c>
      <c r="N81" s="139"/>
      <c r="O81" s="139"/>
      <c r="P81" s="139"/>
      <c r="Q81" s="10"/>
      <c r="R81" s="10"/>
      <c r="S81" s="10">
        <f>ROUND((SUM(S77:S80))/1,2)</f>
        <v>0</v>
      </c>
      <c r="T81" s="10"/>
      <c r="U81" s="10"/>
      <c r="V81" s="200">
        <f>ROUND((SUM(V77:V80))/1,2)</f>
        <v>0</v>
      </c>
      <c r="W81" s="218"/>
      <c r="X81" s="137"/>
      <c r="Y81" s="137"/>
      <c r="Z81" s="137"/>
    </row>
    <row r="82" spans="1:26" x14ac:dyDescent="0.3">
      <c r="A82" s="1"/>
      <c r="B82" s="209"/>
      <c r="C82" s="1"/>
      <c r="D82" s="1"/>
      <c r="E82" s="131"/>
      <c r="F82" s="131"/>
      <c r="G82" s="165"/>
      <c r="H82" s="131"/>
      <c r="I82" s="131"/>
      <c r="J82" s="132"/>
      <c r="K82" s="132"/>
      <c r="L82" s="132"/>
      <c r="M82" s="132"/>
      <c r="N82" s="132"/>
      <c r="O82" s="132"/>
      <c r="P82" s="132"/>
      <c r="Q82" s="1"/>
      <c r="R82" s="1"/>
      <c r="S82" s="1"/>
      <c r="T82" s="1"/>
      <c r="U82" s="1"/>
      <c r="V82" s="201"/>
      <c r="W82" s="53"/>
    </row>
    <row r="83" spans="1:26" x14ac:dyDescent="0.3">
      <c r="A83" s="10"/>
      <c r="B83" s="213"/>
      <c r="C83" s="172">
        <v>5</v>
      </c>
      <c r="D83" s="235" t="s">
        <v>61</v>
      </c>
      <c r="E83" s="235"/>
      <c r="F83" s="138"/>
      <c r="G83" s="171"/>
      <c r="H83" s="138"/>
      <c r="I83" s="138"/>
      <c r="J83" s="139"/>
      <c r="K83" s="139"/>
      <c r="L83" s="139"/>
      <c r="M83" s="139"/>
      <c r="N83" s="139"/>
      <c r="O83" s="139"/>
      <c r="P83" s="139"/>
      <c r="Q83" s="10"/>
      <c r="R83" s="10"/>
      <c r="S83" s="10"/>
      <c r="T83" s="10"/>
      <c r="U83" s="10"/>
      <c r="V83" s="198"/>
      <c r="W83" s="218"/>
      <c r="X83" s="137"/>
      <c r="Y83" s="137"/>
      <c r="Z83" s="137"/>
    </row>
    <row r="84" spans="1:26" ht="25.05" customHeight="1" x14ac:dyDescent="0.3">
      <c r="A84" s="179"/>
      <c r="B84" s="215">
        <v>4</v>
      </c>
      <c r="C84" s="190" t="s">
        <v>120</v>
      </c>
      <c r="D84" s="236" t="s">
        <v>121</v>
      </c>
      <c r="E84" s="236"/>
      <c r="F84" s="185" t="s">
        <v>82</v>
      </c>
      <c r="G84" s="186">
        <v>70</v>
      </c>
      <c r="H84" s="185"/>
      <c r="I84" s="185">
        <f>ROUND(G84*(H84),2)</f>
        <v>0</v>
      </c>
      <c r="J84" s="187">
        <f>ROUND(G84*(N84),2)</f>
        <v>625.79999999999995</v>
      </c>
      <c r="K84" s="188">
        <f>ROUND(G84*(O84),2)</f>
        <v>0</v>
      </c>
      <c r="L84" s="188"/>
      <c r="M84" s="188">
        <f>ROUND(G84*(H84),2)</f>
        <v>0</v>
      </c>
      <c r="N84" s="188">
        <v>8.94</v>
      </c>
      <c r="O84" s="188"/>
      <c r="P84" s="191"/>
      <c r="Q84" s="191"/>
      <c r="R84" s="191"/>
      <c r="S84" s="192">
        <f>ROUND(G84*(P84),3)</f>
        <v>0</v>
      </c>
      <c r="T84" s="189"/>
      <c r="U84" s="189"/>
      <c r="V84" s="202"/>
      <c r="W84" s="53"/>
      <c r="Z84">
        <v>0</v>
      </c>
    </row>
    <row r="85" spans="1:26" ht="25.05" customHeight="1" x14ac:dyDescent="0.3">
      <c r="A85" s="179"/>
      <c r="B85" s="214">
        <v>5</v>
      </c>
      <c r="C85" s="180" t="s">
        <v>122</v>
      </c>
      <c r="D85" s="234" t="s">
        <v>123</v>
      </c>
      <c r="E85" s="234"/>
      <c r="F85" s="174" t="s">
        <v>82</v>
      </c>
      <c r="G85" s="175">
        <v>70</v>
      </c>
      <c r="H85" s="174"/>
      <c r="I85" s="174">
        <f>ROUND(G85*(H85),2)</f>
        <v>0</v>
      </c>
      <c r="J85" s="176">
        <f>ROUND(G85*(N85),2)</f>
        <v>607.6</v>
      </c>
      <c r="K85" s="177">
        <f>ROUND(G85*(O85),2)</f>
        <v>0</v>
      </c>
      <c r="L85" s="177">
        <f>ROUND(G85*(H85),2)</f>
        <v>0</v>
      </c>
      <c r="M85" s="177"/>
      <c r="N85" s="177">
        <v>8.68</v>
      </c>
      <c r="O85" s="177"/>
      <c r="P85" s="183">
        <v>0.48573999999999995</v>
      </c>
      <c r="Q85" s="181"/>
      <c r="R85" s="181">
        <v>0.48573999999999995</v>
      </c>
      <c r="S85" s="182">
        <f>ROUND(G85*(P85),3)</f>
        <v>34.002000000000002</v>
      </c>
      <c r="T85" s="178"/>
      <c r="U85" s="178"/>
      <c r="V85" s="199"/>
      <c r="W85" s="53"/>
      <c r="Z85">
        <v>0</v>
      </c>
    </row>
    <row r="86" spans="1:26" ht="25.05" customHeight="1" x14ac:dyDescent="0.3">
      <c r="A86" s="179"/>
      <c r="B86" s="214">
        <v>6</v>
      </c>
      <c r="C86" s="180" t="s">
        <v>124</v>
      </c>
      <c r="D86" s="234" t="s">
        <v>125</v>
      </c>
      <c r="E86" s="234"/>
      <c r="F86" s="174" t="s">
        <v>82</v>
      </c>
      <c r="G86" s="175">
        <v>520</v>
      </c>
      <c r="H86" s="174"/>
      <c r="I86" s="174">
        <f>ROUND(G86*(H86),2)</f>
        <v>0</v>
      </c>
      <c r="J86" s="176">
        <f>ROUND(G86*(N86),2)</f>
        <v>6364.8</v>
      </c>
      <c r="K86" s="177">
        <f>ROUND(G86*(O86),2)</f>
        <v>0</v>
      </c>
      <c r="L86" s="177">
        <f>ROUND(G86*(H86),2)</f>
        <v>0</v>
      </c>
      <c r="M86" s="177"/>
      <c r="N86" s="177">
        <v>12.24</v>
      </c>
      <c r="O86" s="177"/>
      <c r="P86" s="181"/>
      <c r="Q86" s="181"/>
      <c r="R86" s="181"/>
      <c r="S86" s="182">
        <f>ROUND(G86*(P86),3)</f>
        <v>0</v>
      </c>
      <c r="T86" s="178"/>
      <c r="U86" s="178"/>
      <c r="V86" s="199"/>
      <c r="W86" s="53"/>
      <c r="Z86">
        <v>0</v>
      </c>
    </row>
    <row r="87" spans="1:26" x14ac:dyDescent="0.3">
      <c r="A87" s="10"/>
      <c r="B87" s="213"/>
      <c r="C87" s="172">
        <v>5</v>
      </c>
      <c r="D87" s="235" t="s">
        <v>61</v>
      </c>
      <c r="E87" s="235"/>
      <c r="F87" s="138"/>
      <c r="G87" s="171"/>
      <c r="H87" s="138"/>
      <c r="I87" s="140">
        <f>ROUND((SUM(I83:I86))/1,2)</f>
        <v>0</v>
      </c>
      <c r="J87" s="139"/>
      <c r="K87" s="139"/>
      <c r="L87" s="139">
        <f>ROUND((SUM(L83:L86))/1,2)</f>
        <v>0</v>
      </c>
      <c r="M87" s="139">
        <f>ROUND((SUM(M83:M86))/1,2)</f>
        <v>0</v>
      </c>
      <c r="N87" s="139"/>
      <c r="O87" s="139"/>
      <c r="P87" s="139"/>
      <c r="Q87" s="10"/>
      <c r="R87" s="10"/>
      <c r="S87" s="10">
        <f>ROUND((SUM(S83:S86))/1,2)</f>
        <v>34</v>
      </c>
      <c r="T87" s="10"/>
      <c r="U87" s="10"/>
      <c r="V87" s="200">
        <f>ROUND((SUM(V83:V86))/1,2)</f>
        <v>0</v>
      </c>
      <c r="W87" s="218"/>
      <c r="X87" s="137"/>
      <c r="Y87" s="137"/>
      <c r="Z87" s="137"/>
    </row>
    <row r="88" spans="1:26" x14ac:dyDescent="0.3">
      <c r="A88" s="1"/>
      <c r="B88" s="209"/>
      <c r="C88" s="1"/>
      <c r="D88" s="1"/>
      <c r="E88" s="131"/>
      <c r="F88" s="131"/>
      <c r="G88" s="165"/>
      <c r="H88" s="131"/>
      <c r="I88" s="131"/>
      <c r="J88" s="132"/>
      <c r="K88" s="132"/>
      <c r="L88" s="132"/>
      <c r="M88" s="132"/>
      <c r="N88" s="132"/>
      <c r="O88" s="132"/>
      <c r="P88" s="132"/>
      <c r="Q88" s="1"/>
      <c r="R88" s="1"/>
      <c r="S88" s="1"/>
      <c r="T88" s="1"/>
      <c r="U88" s="1"/>
      <c r="V88" s="201"/>
      <c r="W88" s="53"/>
    </row>
    <row r="89" spans="1:26" x14ac:dyDescent="0.3">
      <c r="A89" s="10"/>
      <c r="B89" s="213"/>
      <c r="C89" s="172">
        <v>9</v>
      </c>
      <c r="D89" s="235" t="s">
        <v>62</v>
      </c>
      <c r="E89" s="235"/>
      <c r="F89" s="138"/>
      <c r="G89" s="171"/>
      <c r="H89" s="138"/>
      <c r="I89" s="138"/>
      <c r="J89" s="139"/>
      <c r="K89" s="139"/>
      <c r="L89" s="139"/>
      <c r="M89" s="139"/>
      <c r="N89" s="139"/>
      <c r="O89" s="139"/>
      <c r="P89" s="139"/>
      <c r="Q89" s="10"/>
      <c r="R89" s="10"/>
      <c r="S89" s="10"/>
      <c r="T89" s="10"/>
      <c r="U89" s="10"/>
      <c r="V89" s="198"/>
      <c r="W89" s="218"/>
      <c r="X89" s="137"/>
      <c r="Y89" s="137"/>
      <c r="Z89" s="137"/>
    </row>
    <row r="90" spans="1:26" ht="25.05" customHeight="1" x14ac:dyDescent="0.3">
      <c r="A90" s="179"/>
      <c r="B90" s="214">
        <v>7</v>
      </c>
      <c r="C90" s="180" t="s">
        <v>113</v>
      </c>
      <c r="D90" s="234" t="s">
        <v>114</v>
      </c>
      <c r="E90" s="234"/>
      <c r="F90" s="174" t="s">
        <v>108</v>
      </c>
      <c r="G90" s="175">
        <v>129.285</v>
      </c>
      <c r="H90" s="174"/>
      <c r="I90" s="174">
        <f>ROUND(G90*(H90),2)</f>
        <v>0</v>
      </c>
      <c r="J90" s="176">
        <f>ROUND(G90*(N90),2)</f>
        <v>316.75</v>
      </c>
      <c r="K90" s="177">
        <f>ROUND(G90*(O90),2)</f>
        <v>0</v>
      </c>
      <c r="L90" s="177">
        <f>ROUND(G90*(H90),2)</f>
        <v>0</v>
      </c>
      <c r="M90" s="177"/>
      <c r="N90" s="177">
        <v>2.4500000000000002</v>
      </c>
      <c r="O90" s="177"/>
      <c r="P90" s="181"/>
      <c r="Q90" s="181"/>
      <c r="R90" s="181"/>
      <c r="S90" s="182">
        <f>ROUND(G90*(P90),3)</f>
        <v>0</v>
      </c>
      <c r="T90" s="178"/>
      <c r="U90" s="178"/>
      <c r="V90" s="199"/>
      <c r="W90" s="53"/>
      <c r="Z90">
        <v>0</v>
      </c>
    </row>
    <row r="91" spans="1:26" x14ac:dyDescent="0.3">
      <c r="A91" s="10"/>
      <c r="B91" s="213"/>
      <c r="C91" s="172">
        <v>9</v>
      </c>
      <c r="D91" s="235" t="s">
        <v>62</v>
      </c>
      <c r="E91" s="235"/>
      <c r="F91" s="138"/>
      <c r="G91" s="171"/>
      <c r="H91" s="138"/>
      <c r="I91" s="140">
        <f>ROUND((SUM(I89:I90))/1,2)</f>
        <v>0</v>
      </c>
      <c r="J91" s="139"/>
      <c r="K91" s="139"/>
      <c r="L91" s="139">
        <f>ROUND((SUM(L89:L90))/1,2)</f>
        <v>0</v>
      </c>
      <c r="M91" s="139">
        <f>ROUND((SUM(M89:M90))/1,2)</f>
        <v>0</v>
      </c>
      <c r="N91" s="139"/>
      <c r="O91" s="139"/>
      <c r="P91" s="193"/>
      <c r="Q91" s="1"/>
      <c r="R91" s="1"/>
      <c r="S91" s="193">
        <f>ROUND((SUM(S89:S90))/1,2)</f>
        <v>0</v>
      </c>
      <c r="T91" s="2"/>
      <c r="U91" s="2"/>
      <c r="V91" s="200">
        <f>ROUND((SUM(V89:V90))/1,2)</f>
        <v>0</v>
      </c>
      <c r="W91" s="53"/>
    </row>
    <row r="92" spans="1:26" x14ac:dyDescent="0.3">
      <c r="A92" s="1"/>
      <c r="B92" s="209"/>
      <c r="C92" s="1"/>
      <c r="D92" s="1"/>
      <c r="E92" s="131"/>
      <c r="F92" s="131"/>
      <c r="G92" s="165"/>
      <c r="H92" s="131"/>
      <c r="I92" s="131"/>
      <c r="J92" s="132"/>
      <c r="K92" s="132"/>
      <c r="L92" s="132"/>
      <c r="M92" s="132"/>
      <c r="N92" s="132"/>
      <c r="O92" s="132"/>
      <c r="P92" s="132"/>
      <c r="Q92" s="1"/>
      <c r="R92" s="1"/>
      <c r="S92" s="1"/>
      <c r="T92" s="1"/>
      <c r="U92" s="1"/>
      <c r="V92" s="201"/>
      <c r="W92" s="53"/>
    </row>
    <row r="93" spans="1:26" x14ac:dyDescent="0.3">
      <c r="A93" s="10"/>
      <c r="B93" s="213"/>
      <c r="C93" s="10"/>
      <c r="D93" s="232" t="s">
        <v>59</v>
      </c>
      <c r="E93" s="232"/>
      <c r="F93" s="10"/>
      <c r="G93" s="171"/>
      <c r="H93" s="138"/>
      <c r="I93" s="140">
        <f>ROUND((SUM(I76:I92))/2,2)</f>
        <v>0</v>
      </c>
      <c r="J93" s="10"/>
      <c r="K93" s="10"/>
      <c r="L93" s="10">
        <f>ROUND((SUM(L76:L92))/2,2)</f>
        <v>0</v>
      </c>
      <c r="M93" s="10">
        <f>ROUND((SUM(M76:M92))/2,2)</f>
        <v>0</v>
      </c>
      <c r="N93" s="10"/>
      <c r="O93" s="10"/>
      <c r="P93" s="193"/>
      <c r="Q93" s="1"/>
      <c r="R93" s="1"/>
      <c r="S93" s="193">
        <f>ROUND((SUM(S76:S92))/2,2)</f>
        <v>34</v>
      </c>
      <c r="T93" s="1"/>
      <c r="U93" s="1"/>
      <c r="V93" s="200">
        <f>ROUND((SUM(V76:V92))/2,2)</f>
        <v>0</v>
      </c>
      <c r="W93" s="53"/>
    </row>
    <row r="94" spans="1:26" x14ac:dyDescent="0.3">
      <c r="A94" s="1"/>
      <c r="B94" s="216"/>
      <c r="C94" s="194"/>
      <c r="D94" s="233" t="s">
        <v>64</v>
      </c>
      <c r="E94" s="233"/>
      <c r="F94" s="194"/>
      <c r="G94" s="195"/>
      <c r="H94" s="196"/>
      <c r="I94" s="196">
        <f>ROUND((SUM(I76:I93))/3,2)</f>
        <v>0</v>
      </c>
      <c r="J94" s="194"/>
      <c r="K94" s="194">
        <f>ROUND((SUM(K76:K93))/3,2)</f>
        <v>0</v>
      </c>
      <c r="L94" s="194">
        <f>ROUND((SUM(L76:L93))/3,2)</f>
        <v>0</v>
      </c>
      <c r="M94" s="194">
        <f>ROUND((SUM(M76:M93))/3,2)</f>
        <v>0</v>
      </c>
      <c r="N94" s="194"/>
      <c r="O94" s="194"/>
      <c r="P94" s="195"/>
      <c r="Q94" s="194"/>
      <c r="R94" s="194"/>
      <c r="S94" s="195">
        <f>ROUND((SUM(S76:S93))/3,2)</f>
        <v>34</v>
      </c>
      <c r="T94" s="194"/>
      <c r="U94" s="194"/>
      <c r="V94" s="203">
        <f>ROUND((SUM(V76:V93))/3,2)</f>
        <v>0</v>
      </c>
      <c r="W94" s="53"/>
      <c r="Z94">
        <f>(SUM(Z76:Z93))</f>
        <v>0</v>
      </c>
    </row>
  </sheetData>
  <mergeCells count="62">
    <mergeCell ref="B9:H9"/>
    <mergeCell ref="B1:C1"/>
    <mergeCell ref="E1:F1"/>
    <mergeCell ref="B2:V2"/>
    <mergeCell ref="B3:V3"/>
    <mergeCell ref="B7:H7"/>
    <mergeCell ref="F24:H24"/>
    <mergeCell ref="B11:H11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B49:I49"/>
    <mergeCell ref="F25:H25"/>
    <mergeCell ref="F26:H26"/>
    <mergeCell ref="F27:H27"/>
    <mergeCell ref="F28:G28"/>
    <mergeCell ref="F29:G29"/>
    <mergeCell ref="F30:G30"/>
    <mergeCell ref="B46:E46"/>
    <mergeCell ref="B47:E47"/>
    <mergeCell ref="B48:E48"/>
    <mergeCell ref="F46:H46"/>
    <mergeCell ref="F47:H47"/>
    <mergeCell ref="F48:H48"/>
    <mergeCell ref="D81:E81"/>
    <mergeCell ref="B65:V65"/>
    <mergeCell ref="H1:I1"/>
    <mergeCell ref="B67:E67"/>
    <mergeCell ref="B68:E68"/>
    <mergeCell ref="B69:E69"/>
    <mergeCell ref="I67:P67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D76:E76"/>
    <mergeCell ref="D77:E77"/>
    <mergeCell ref="D78:E78"/>
    <mergeCell ref="D79:E79"/>
    <mergeCell ref="D80:E80"/>
    <mergeCell ref="D90:E90"/>
    <mergeCell ref="D91:E91"/>
    <mergeCell ref="D93:E93"/>
    <mergeCell ref="D94:E94"/>
    <mergeCell ref="D83:E83"/>
    <mergeCell ref="D84:E84"/>
    <mergeCell ref="D85:E85"/>
    <mergeCell ref="D86:E86"/>
    <mergeCell ref="D87:E87"/>
    <mergeCell ref="D89:E89"/>
  </mergeCells>
  <hyperlinks>
    <hyperlink ref="B1:C1" location="A2:A2" tooltip="Klikni na prechod ku Kryciemu listu..." display="Krycí list rozpočtu" xr:uid="{6C7B4F5A-C24B-48BE-BC15-9F92EE835D35}"/>
    <hyperlink ref="E1:F1" location="A54:A54" tooltip="Klikni na prechod ku rekapitulácii..." display="Rekapitulácia rozpočtu" xr:uid="{608B1E45-B212-4702-B00F-57E1F269E604}"/>
    <hyperlink ref="H1:I1" location="B75:B75" tooltip="Klikni na prechod ku Rozpočet..." display="Rozpočet" xr:uid="{BB608940-3C4B-4F8E-AF86-A13828B6F429}"/>
  </hyperlinks>
  <printOptions horizontalCentered="1" gridLines="1"/>
  <pageMargins left="1.1111111111111112E-2" right="1.1111111111111112E-2" top="0.75" bottom="0.75" header="0.3" footer="0.3"/>
  <pageSetup paperSize="9" scale="75" orientation="portrait" r:id="rId1"/>
  <headerFooter>
    <oddHeader xml:space="preserve">&amp;C&amp;B&amp; Rozpočet Obec  Žalobin - spevnené plochy / 02 - Miestna komunikácia </oddHeader>
    <oddFooter>&amp;RStrana &amp;P z &amp;N    &amp;L&amp;7Spracované systémom Systematic® Kalkulus, tel.: 051 77 10 585</oddFooter>
  </headerFooter>
  <rowBreaks count="2" manualBreakCount="2">
    <brk id="40" max="16383" man="1"/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2</vt:i4>
      </vt:variant>
    </vt:vector>
  </HeadingPairs>
  <TitlesOfParts>
    <vt:vector size="5" baseType="lpstr">
      <vt:lpstr>Rekapitulácia</vt:lpstr>
      <vt:lpstr>SO 14973</vt:lpstr>
      <vt:lpstr>SO 14974</vt:lpstr>
      <vt:lpstr>'SO 14973'!Oblasť_tlače</vt:lpstr>
      <vt:lpstr>'SO 14974'!Oblasť_tlače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</dc:creator>
  <cp:lastModifiedBy>JANKO</cp:lastModifiedBy>
  <dcterms:created xsi:type="dcterms:W3CDTF">2020-08-23T19:34:40Z</dcterms:created>
  <dcterms:modified xsi:type="dcterms:W3CDTF">2020-08-23T19:36:32Z</dcterms:modified>
</cp:coreProperties>
</file>